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C:\Users\consuelo.aguilar\Desktop\SGC DOCUMENTOS\2024\TABLEROS 2024\"/>
    </mc:Choice>
  </mc:AlternateContent>
  <xr:revisionPtr revIDLastSave="0" documentId="13_ncr:1_{720B818F-10C1-4524-B645-39D41A8465B1}" xr6:coauthVersionLast="47" xr6:coauthVersionMax="47" xr10:uidLastSave="{00000000-0000-0000-0000-000000000000}"/>
  <bookViews>
    <workbookView xWindow="3204" yWindow="972" windowWidth="10716" windowHeight="11388" tabRatio="689" xr2:uid="{00000000-000D-0000-FFFF-FFFF00000000}"/>
  </bookViews>
  <sheets>
    <sheet name="Objetivos de la Calidad" sheetId="7" r:id="rId1"/>
  </sheets>
  <definedNames>
    <definedName name="_xlnm.Print_Area" localSheetId="0">'Objetivos de la Calidad'!$A$1:$T$46</definedName>
    <definedName name="_xlnm.Print_Titles" localSheetId="0">'Objetivos de la Calidad'!$1:$4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2" i="7" l="1"/>
  <c r="M32" i="7"/>
  <c r="N32" i="7"/>
  <c r="O32" i="7"/>
  <c r="G24" i="7"/>
  <c r="T14" i="7"/>
  <c r="T17" i="7" a="1"/>
  <c r="T17" i="7" s="1"/>
  <c r="T16" i="7"/>
  <c r="T15" i="7"/>
  <c r="G20" i="7"/>
  <c r="G35" i="7"/>
  <c r="G33" i="7"/>
  <c r="I32" i="7" s="1"/>
  <c r="Q34" i="7" l="1"/>
  <c r="R34" i="7"/>
  <c r="S34" i="7"/>
  <c r="P34" i="7"/>
  <c r="J32" i="7"/>
  <c r="H32" i="7"/>
  <c r="K32" i="7"/>
  <c r="T32" i="7"/>
  <c r="T19" i="7" l="1"/>
  <c r="T10" i="7"/>
  <c r="T12" i="7"/>
  <c r="T9" i="7"/>
  <c r="T11" i="7"/>
  <c r="T29" i="7"/>
  <c r="T34" i="7" l="1"/>
  <c r="T23" i="7"/>
  <c r="T25" i="7"/>
  <c r="G28" i="7" l="1"/>
  <c r="T27" i="7" s="1"/>
  <c r="G21" i="7"/>
  <c r="T21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<sst xmlns="http://schemas.openxmlformats.org/spreadsheetml/2006/main" count="87" uniqueCount="65">
  <si>
    <t>INSTITUTO NACIONAL ELECTORAL
SISTEMA DE GESTIÓN DE LA CALIDAD
BAJA CALIFORNIA SUR</t>
  </si>
  <si>
    <t>Versión: 0</t>
  </si>
  <si>
    <t>TABLERO DE CONTROL DE OBJETIVOS DE LA CALIDAD</t>
  </si>
  <si>
    <t>OBJETIVOS DE LA CALIDAD</t>
  </si>
  <si>
    <t>% AVANCE REGISTRADO</t>
  </si>
  <si>
    <t>DESCRIPCIÓN</t>
  </si>
  <si>
    <t>MEDICIÓN</t>
  </si>
  <si>
    <t>CAP 2023</t>
  </si>
  <si>
    <t>CAI 2023</t>
  </si>
  <si>
    <t>Número</t>
  </si>
  <si>
    <t>Objetivo</t>
  </si>
  <si>
    <t>Indicador</t>
  </si>
  <si>
    <t>Cálculo</t>
  </si>
  <si>
    <t xml:space="preserve">Periodo </t>
  </si>
  <si>
    <t>Estimado</t>
  </si>
  <si>
    <t>Nominativo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</si>
  <si>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</si>
  <si>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</si>
  <si>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</si>
  <si>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</si>
  <si>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</si>
  <si>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</si>
  <si>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</si>
  <si>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</si>
  <si>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</si>
  <si>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</si>
  <si>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</si>
  <si>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</si>
  <si>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Actualizar el Padrón Electoral en la entidad mediante la captación de solicitudes de credencial requeridas por la ciudadanía en los Módulos de Atención Ciudadana instalados en la entidad.</t>
  </si>
  <si>
    <t>a) Porcentaje de trámites realizados.</t>
  </si>
  <si>
    <t>(Total de trámites realizados por Campaña / Total de trámites establecidos en el pronóstico para la Campaña) *100</t>
  </si>
  <si>
    <t>Campaña CAP 2023</t>
  </si>
  <si>
    <t>Campaña CAI 2023</t>
  </si>
  <si>
    <t xml:space="preserve">
b) Porcentaje de reemplazo de credenciales no vigentes.</t>
  </si>
  <si>
    <t>(Total de registros renovados reporte actual / Total de registros renovados reporte anterior) *100</t>
  </si>
  <si>
    <t xml:space="preserve">Elevar el porcentaje de utilización de la capacidad instalada en los Módulos de Atención Ciudadana de la entidad. 
</t>
  </si>
  <si>
    <t>Porcentaje de utilización de la capacidad instalada en los módulos de atención ciudadana.</t>
  </si>
  <si>
    <t>Módulos con un turno: (Productividad promedio de atenciones de la semana operativa por estación de trabajo / 56) *100</t>
  </si>
  <si>
    <t>34 A 67%</t>
  </si>
  <si>
    <t>MEDIO</t>
  </si>
  <si>
    <t>Módulos con doble turno: (Productividad promedio de atenciones de la semana operativa por estación de trabajo / 96) *100</t>
  </si>
  <si>
    <t xml:space="preserve">Brindar el servicio en todos los Módulos de Atención Ciudadana de la entidad, conforme al calendario de operación establecido en la Campaña de Actualización en turno. </t>
  </si>
  <si>
    <t xml:space="preserve">
Porcentaje de días operados durante la campaña:</t>
  </si>
  <si>
    <t xml:space="preserve">
(Días operados / Días operativos) *100</t>
  </si>
  <si>
    <t>Días operativos establecidos</t>
  </si>
  <si>
    <t>Promover la inscripción de jóvenes al Padrón Electoral.</t>
  </si>
  <si>
    <t>Porcentaje de inscripciones en el rango de edad entre 18 y 19 años.</t>
  </si>
  <si>
    <t xml:space="preserve">
(Total de inscripciones en el periodo actual / Total de inscripciones en el periodo anterior) *100</t>
  </si>
  <si>
    <t>Inscripciones del periodo anterior (CAP 2021-2022, CAI 2022)</t>
  </si>
  <si>
    <t>Solicitudes recibidas</t>
  </si>
  <si>
    <t>Mantener el servicio a domicilio, acorde a lo que establece el Artículo 141 de la Ley General de Instituciones y Procedimientos Electorales.</t>
  </si>
  <si>
    <t>Porcentaje de solicitudes atendidas por artículo 141.</t>
  </si>
  <si>
    <t>(Total de solicitudes atendidas / Total de solicitudes recibidas) *100</t>
  </si>
  <si>
    <t>Conocer la opinión ciudadana sobre el servicio de los Módulos de Atención Ciudadana.</t>
  </si>
  <si>
    <t>Porcentaje de encuestas realizadas</t>
  </si>
  <si>
    <t>(Total de encuestas aplicadas / Total de encuestas previstas) *100</t>
  </si>
  <si>
    <t>Encuestas previstas</t>
  </si>
  <si>
    <t xml:space="preserve">Semaforización </t>
  </si>
  <si>
    <t xml:space="preserve">Valor que requiere atención y justificación en el apartado de observaciones </t>
  </si>
  <si>
    <t>Valor suficiente</t>
  </si>
  <si>
    <t>Valor esperado</t>
  </si>
  <si>
    <t xml:space="preserve">CUADRO DE OBSERVACIONES </t>
  </si>
  <si>
    <t>Descripción</t>
  </si>
  <si>
    <t xml:space="preserve">No conformidad </t>
  </si>
  <si>
    <t>El Objetivo 5 "Mantener el servicio a domicilio acorde a lo que establece el Artículo 141 de la Ley General de Instituciones y Procedimientes Electorales", las atenciones se realizan haciendo la programación de atención con el Módulo Movíl y estas pueden estar desfazadas en la atenciónes registradas por mes. El objetivo 6 "Conocer la opinión ciudadana sobre el servicio de los Módulos de Atención Ciudadana" se presenta el primer informe cuatrimestral que comprende los meses de enero a abril de 2023, el segundo informe cuatrimestral se presentara al concluir el mes de agosto de 2023. Se presentaron incidencias en dos MAC debido a situaciones externas, como corte de energía eléctrica por parte de la CFE y el reporte de avería en el vehículo Módulo Móvil que no permitió llegar ala sede (Nov y Dic).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</si>
</sst>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%"/>
  </numFmts>
  <fonts count="2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2"/>
      <color theme="0"/>
      <name val="Arial"/>
      <family val="2"/>
    </font>
    <font>
      <b/>
      <sz val="11"/>
      <color theme="0"/>
      <name val="Arial"/>
      <family val="2"/>
    </font>
    <font>
      <b/>
      <sz val="11"/>
      <color theme="3"/>
      <name val="Arial"/>
      <family val="2"/>
    </font>
    <font>
      <b/>
      <sz val="11"/>
      <name val="Arial"/>
      <family val="2"/>
    </font>
    <font>
      <sz val="11"/>
      <name val="Tahoma"/>
      <family val="2"/>
    </font>
    <font>
      <b/>
      <sz val="11"/>
      <color rgb="FF333F4F"/>
      <name val="Arial"/>
      <family val="2"/>
    </font>
    <font>
      <b/>
      <sz val="10"/>
      <name val="Arial"/>
      <family val="2"/>
    </font>
    <font>
      <b/>
      <sz val="14"/>
      <color theme="0"/>
      <name val="Arial"/>
      <family val="2"/>
    </font>
    <font>
      <b/>
      <sz val="10"/>
      <color theme="3" tint="-0.249977111117893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9"/>
      <color rgb="FF333F4F"/>
      <name val="Arial"/>
      <family val="2"/>
    </font>
    <font>
      <sz val="9"/>
      <color theme="1"/>
      <name val="Arial"/>
      <family val="2"/>
    </font>
    <font>
      <b/>
      <sz val="10"/>
      <color theme="0"/>
      <name val="Arial"/>
      <family val="2"/>
    </font>
    <font>
      <b/>
      <sz val="8"/>
      <color theme="3" tint="-0.249977111117893"/>
      <name val="Arial"/>
      <family val="2"/>
    </font>
    <font>
      <sz val="20"/>
      <name val="Arial"/>
      <family val="2"/>
    </font>
    <font>
      <b/>
      <sz val="9"/>
      <name val="Arial"/>
      <family val="2"/>
    </font>
    <font>
      <sz val="11"/>
      <name val="Arial"/>
      <family val="2"/>
    </font>
    <font>
      <sz val="18"/>
      <color theme="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950054"/>
        <bgColor indexed="64"/>
      </patternFill>
    </fill>
    <fill>
      <patternFill patternType="solid">
        <fgColor rgb="FFEBF1DE"/>
        <bgColor rgb="FFEBF1DE"/>
      </patternFill>
    </fill>
    <fill>
      <patternFill patternType="solid">
        <fgColor theme="2"/>
        <bgColor indexed="64"/>
      </patternFill>
    </fill>
    <fill>
      <patternFill patternType="solid">
        <fgColor rgb="FFE98BD7"/>
        <bgColor indexed="64"/>
      </patternFill>
    </fill>
    <fill>
      <patternFill patternType="solid">
        <fgColor rgb="FFD5007F"/>
        <bgColor indexed="64"/>
      </patternFill>
    </fill>
  </fills>
  <borders count="27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 style="double">
        <color theme="0" tint="-0.499984740745262"/>
      </left>
      <right style="double">
        <color theme="0" tint="-0.499984740745262"/>
      </right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theme="0" tint="-0.499984740745262"/>
      </left>
      <right style="double">
        <color theme="0" tint="-0.499984740745262"/>
      </right>
      <top style="double">
        <color theme="0" tint="-0.499984740745262"/>
      </top>
      <bottom/>
      <diagonal/>
    </border>
    <border>
      <left style="double">
        <color theme="0" tint="-0.499984740745262"/>
      </left>
      <right style="double">
        <color theme="0" tint="-0.499984740745262"/>
      </right>
      <top/>
      <bottom style="double">
        <color theme="0" tint="-0.499984740745262"/>
      </bottom>
      <diagonal/>
    </border>
    <border>
      <left/>
      <right/>
      <top style="double">
        <color rgb="FFB2B2B2"/>
      </top>
      <bottom style="double">
        <color rgb="FFB2B2B2"/>
      </bottom>
      <diagonal/>
    </border>
    <border>
      <left/>
      <right style="double">
        <color rgb="FFB2B2B2"/>
      </right>
      <top style="double">
        <color rgb="FFB2B2B2"/>
      </top>
      <bottom style="double">
        <color rgb="FFB2B2B2"/>
      </bottom>
      <diagonal/>
    </border>
    <border>
      <left style="double">
        <color rgb="FFB2B2B2"/>
      </left>
      <right/>
      <top style="double">
        <color rgb="FFB2B2B2"/>
      </top>
      <bottom style="double">
        <color rgb="FFB2B2B2"/>
      </bottom>
      <diagonal/>
    </border>
    <border>
      <left style="double">
        <color rgb="FFB2B2B2"/>
      </left>
      <right/>
      <top style="double">
        <color rgb="FFB2B2B2"/>
      </top>
      <bottom/>
      <diagonal/>
    </border>
    <border>
      <left/>
      <right/>
      <top style="double">
        <color rgb="FFB2B2B2"/>
      </top>
      <bottom/>
      <diagonal/>
    </border>
    <border>
      <left/>
      <right style="double">
        <color rgb="FFB2B2B2"/>
      </right>
      <top style="double">
        <color rgb="FFB2B2B2"/>
      </top>
      <bottom/>
      <diagonal/>
    </border>
    <border>
      <left style="double">
        <color rgb="FFB2B2B2"/>
      </left>
      <right/>
      <top/>
      <bottom style="double">
        <color rgb="FFB2B2B2"/>
      </bottom>
      <diagonal/>
    </border>
    <border>
      <left/>
      <right/>
      <top/>
      <bottom style="double">
        <color rgb="FFB2B2B2"/>
      </bottom>
      <diagonal/>
    </border>
    <border>
      <left/>
      <right style="double">
        <color rgb="FFB2B2B2"/>
      </right>
      <top/>
      <bottom style="double">
        <color rgb="FFB2B2B2"/>
      </bottom>
      <diagonal/>
    </border>
  </borders>
  <cellStyleXfs count="11">
    <xf numFmtId="0" fontId="0" fillId="0" borderId="0"/>
    <xf numFmtId="0" fontId="3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0" fillId="3" borderId="0" applyFont="0" applyBorder="0" applyAlignment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</cellStyleXfs>
  <cellXfs count="107">
    <xf numFmtId="0" fontId="0" fillId="0" borderId="0" xfId="0"/>
    <xf numFmtId="0" fontId="3" fillId="0" borderId="0" xfId="0" applyFont="1"/>
    <xf numFmtId="0" fontId="3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right" vertical="top"/>
    </xf>
    <xf numFmtId="9" fontId="8" fillId="0" borderId="1" xfId="2" applyNumberFormat="1" applyFont="1" applyFill="1" applyBorder="1" applyAlignment="1">
      <alignment horizontal="center" vertical="center"/>
    </xf>
    <xf numFmtId="1" fontId="9" fillId="0" borderId="1" xfId="3" applyNumberFormat="1" applyFont="1" applyFill="1" applyBorder="1" applyAlignment="1">
      <alignment horizontal="center" vertical="center"/>
    </xf>
    <xf numFmtId="3" fontId="9" fillId="0" borderId="1" xfId="3" applyNumberFormat="1" applyFont="1" applyFill="1" applyBorder="1" applyAlignment="1">
      <alignment horizontal="center" vertical="center"/>
    </xf>
    <xf numFmtId="9" fontId="9" fillId="0" borderId="1" xfId="3" applyFont="1" applyFill="1" applyBorder="1" applyAlignment="1">
      <alignment horizontal="center" vertical="center"/>
    </xf>
    <xf numFmtId="0" fontId="5" fillId="4" borderId="1" xfId="3" applyNumberFormat="1" applyFont="1" applyFill="1" applyBorder="1" applyAlignment="1">
      <alignment horizontal="center" vertical="center"/>
    </xf>
    <xf numFmtId="1" fontId="5" fillId="4" borderId="1" xfId="3" applyNumberFormat="1" applyFont="1" applyFill="1" applyBorder="1" applyAlignment="1">
      <alignment horizontal="center" vertical="center"/>
    </xf>
    <xf numFmtId="0" fontId="21" fillId="0" borderId="0" xfId="0" applyFont="1" applyAlignment="1">
      <alignment vertical="center"/>
    </xf>
    <xf numFmtId="0" fontId="8" fillId="0" borderId="11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9" fontId="22" fillId="0" borderId="1" xfId="3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12" fillId="0" borderId="0" xfId="0" applyFont="1" applyAlignment="1">
      <alignment horizontal="right" vertical="top" wrapText="1"/>
    </xf>
    <xf numFmtId="0" fontId="7" fillId="2" borderId="2" xfId="0" applyFont="1" applyFill="1" applyBorder="1" applyAlignment="1">
      <alignment horizontal="center" vertical="center" wrapText="1"/>
    </xf>
    <xf numFmtId="0" fontId="3" fillId="0" borderId="0" xfId="1"/>
    <xf numFmtId="0" fontId="14" fillId="0" borderId="1" xfId="0" applyFont="1" applyBorder="1" applyAlignment="1">
      <alignment horizontal="center" vertical="center" wrapText="1"/>
    </xf>
    <xf numFmtId="0" fontId="23" fillId="4" borderId="1" xfId="2" applyNumberFormat="1" applyFont="1" applyFill="1" applyBorder="1" applyAlignment="1">
      <alignment horizontal="center" vertical="center"/>
    </xf>
    <xf numFmtId="1" fontId="9" fillId="0" borderId="1" xfId="2" applyNumberFormat="1" applyFont="1" applyFill="1" applyBorder="1" applyAlignment="1">
      <alignment horizontal="center" vertical="center"/>
    </xf>
    <xf numFmtId="0" fontId="5" fillId="4" borderId="1" xfId="3" applyNumberFormat="1" applyFont="1" applyFill="1" applyBorder="1" applyAlignment="1">
      <alignment horizontal="center" vertical="center" wrapText="1"/>
    </xf>
    <xf numFmtId="0" fontId="3" fillId="5" borderId="0" xfId="1" applyFill="1" applyAlignment="1">
      <alignment vertical="center"/>
    </xf>
    <xf numFmtId="0" fontId="3" fillId="0" borderId="0" xfId="1" applyAlignment="1">
      <alignment vertical="center"/>
    </xf>
    <xf numFmtId="0" fontId="3" fillId="6" borderId="0" xfId="1" applyFill="1" applyAlignment="1">
      <alignment vertical="center"/>
    </xf>
    <xf numFmtId="0" fontId="3" fillId="2" borderId="0" xfId="1" applyFill="1" applyAlignment="1">
      <alignment vertical="center"/>
    </xf>
    <xf numFmtId="164" fontId="24" fillId="4" borderId="15" xfId="6" applyNumberFormat="1" applyFont="1" applyFill="1" applyBorder="1" applyAlignment="1">
      <alignment horizontal="center" vertical="center" wrapText="1"/>
    </xf>
    <xf numFmtId="1" fontId="7" fillId="0" borderId="1" xfId="6" applyNumberFormat="1" applyFont="1" applyFill="1" applyBorder="1" applyAlignment="1">
      <alignment horizontal="center" vertical="center"/>
    </xf>
    <xf numFmtId="1" fontId="5" fillId="4" borderId="1" xfId="6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right" vertical="center" wrapText="1"/>
    </xf>
    <xf numFmtId="1" fontId="5" fillId="0" borderId="0" xfId="0" applyNumberFormat="1" applyFont="1" applyAlignment="1">
      <alignment vertical="center"/>
    </xf>
    <xf numFmtId="0" fontId="12" fillId="0" borderId="0" xfId="1" applyFont="1" applyAlignment="1">
      <alignment horizontal="center"/>
    </xf>
    <xf numFmtId="164" fontId="24" fillId="4" borderId="16" xfId="6" applyNumberFormat="1" applyFont="1" applyFill="1" applyBorder="1" applyAlignment="1">
      <alignment horizontal="center" vertical="center" wrapText="1"/>
    </xf>
    <xf numFmtId="164" fontId="24" fillId="4" borderId="17" xfId="6" applyNumberFormat="1" applyFont="1" applyFill="1" applyBorder="1" applyAlignment="1">
      <alignment horizontal="center" vertical="center" wrapText="1"/>
    </xf>
    <xf numFmtId="0" fontId="12" fillId="0" borderId="9" xfId="0" applyFont="1" applyBorder="1" applyAlignment="1">
      <alignment horizontal="center"/>
    </xf>
    <xf numFmtId="0" fontId="8" fillId="0" borderId="2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20" fillId="4" borderId="4" xfId="0" applyFont="1" applyFill="1" applyBorder="1" applyAlignment="1">
      <alignment horizontal="center" vertical="center"/>
    </xf>
    <xf numFmtId="0" fontId="20" fillId="4" borderId="5" xfId="0" applyFont="1" applyFill="1" applyBorder="1" applyAlignment="1">
      <alignment horizontal="center" vertical="center"/>
    </xf>
    <xf numFmtId="0" fontId="20" fillId="4" borderId="6" xfId="0" applyFont="1" applyFill="1" applyBorder="1" applyAlignment="1">
      <alignment horizontal="center" vertical="center"/>
    </xf>
    <xf numFmtId="1" fontId="5" fillId="5" borderId="9" xfId="3" applyNumberFormat="1" applyFont="1" applyFill="1" applyBorder="1" applyAlignment="1">
      <alignment horizontal="center" vertical="center"/>
    </xf>
    <xf numFmtId="1" fontId="5" fillId="5" borderId="13" xfId="3" applyNumberFormat="1" applyFont="1" applyFill="1" applyBorder="1" applyAlignment="1">
      <alignment horizontal="center" vertical="center"/>
    </xf>
    <xf numFmtId="1" fontId="5" fillId="5" borderId="8" xfId="3" applyNumberFormat="1" applyFont="1" applyFill="1" applyBorder="1" applyAlignment="1">
      <alignment horizontal="center" vertical="center"/>
    </xf>
    <xf numFmtId="1" fontId="5" fillId="5" borderId="14" xfId="3" applyNumberFormat="1" applyFont="1" applyFill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1" fontId="5" fillId="5" borderId="10" xfId="3" applyNumberFormat="1" applyFont="1" applyFill="1" applyBorder="1" applyAlignment="1">
      <alignment horizontal="center" vertical="center"/>
    </xf>
    <xf numFmtId="1" fontId="5" fillId="5" borderId="7" xfId="3" applyNumberFormat="1" applyFont="1" applyFill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3" fontId="7" fillId="5" borderId="8" xfId="6" applyNumberFormat="1" applyFont="1" applyFill="1" applyBorder="1" applyAlignment="1">
      <alignment horizontal="center" vertical="center"/>
    </xf>
    <xf numFmtId="3" fontId="7" fillId="5" borderId="14" xfId="6" applyNumberFormat="1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3" fontId="7" fillId="5" borderId="4" xfId="5" applyNumberFormat="1" applyFont="1" applyFill="1" applyBorder="1" applyAlignment="1">
      <alignment horizontal="center" vertical="center"/>
    </xf>
    <xf numFmtId="3" fontId="7" fillId="5" borderId="5" xfId="5" applyNumberFormat="1" applyFont="1" applyFill="1" applyBorder="1" applyAlignment="1">
      <alignment horizontal="center" vertical="center"/>
    </xf>
    <xf numFmtId="3" fontId="7" fillId="5" borderId="6" xfId="5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right" vertical="top" wrapText="1"/>
    </xf>
    <xf numFmtId="0" fontId="13" fillId="2" borderId="0" xfId="0" applyFont="1" applyFill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5" borderId="4" xfId="0" applyFont="1" applyFill="1" applyBorder="1" applyAlignment="1">
      <alignment horizontal="center" vertical="center"/>
    </xf>
    <xf numFmtId="0" fontId="6" fillId="5" borderId="5" xfId="0" applyFont="1" applyFill="1" applyBorder="1" applyAlignment="1">
      <alignment horizontal="center" vertical="center"/>
    </xf>
    <xf numFmtId="0" fontId="6" fillId="5" borderId="6" xfId="0" applyFont="1" applyFill="1" applyBorder="1" applyAlignment="1">
      <alignment horizontal="center" vertical="center"/>
    </xf>
    <xf numFmtId="0" fontId="7" fillId="5" borderId="5" xfId="3" applyNumberFormat="1" applyFont="1" applyFill="1" applyBorder="1" applyAlignment="1">
      <alignment horizontal="center" vertical="center"/>
    </xf>
    <xf numFmtId="0" fontId="7" fillId="5" borderId="6" xfId="3" applyNumberFormat="1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5" borderId="8" xfId="0" applyFont="1" applyFill="1" applyBorder="1" applyAlignment="1">
      <alignment horizontal="center" vertical="center"/>
    </xf>
    <xf numFmtId="0" fontId="11" fillId="0" borderId="2" xfId="0" applyFont="1" applyBorder="1" applyAlignment="1">
      <alignment horizontal="justify" vertical="center" wrapText="1"/>
    </xf>
    <xf numFmtId="0" fontId="11" fillId="0" borderId="12" xfId="0" applyFont="1" applyBorder="1" applyAlignment="1">
      <alignment horizontal="justify" vertical="center" wrapText="1"/>
    </xf>
    <xf numFmtId="0" fontId="11" fillId="0" borderId="3" xfId="0" applyFont="1" applyBorder="1" applyAlignment="1">
      <alignment horizontal="justify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0" fontId="15" fillId="4" borderId="4" xfId="3" applyNumberFormat="1" applyFont="1" applyFill="1" applyBorder="1" applyAlignment="1">
      <alignment horizontal="center" vertical="center"/>
    </xf>
    <xf numFmtId="0" fontId="15" fillId="4" borderId="5" xfId="3" applyNumberFormat="1" applyFont="1" applyFill="1" applyBorder="1" applyAlignment="1">
      <alignment horizontal="center" vertical="center"/>
    </xf>
    <xf numFmtId="0" fontId="15" fillId="4" borderId="6" xfId="3" applyNumberFormat="1" applyFont="1" applyFill="1" applyBorder="1" applyAlignment="1">
      <alignment horizontal="center" vertical="center"/>
    </xf>
    <xf numFmtId="0" fontId="6" fillId="2" borderId="18" xfId="0" applyFont="1" applyFill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/>
    </xf>
    <xf numFmtId="0" fontId="19" fillId="2" borderId="18" xfId="0" applyFont="1" applyFill="1" applyBorder="1" applyAlignment="1">
      <alignment horizontal="center" vertical="center"/>
    </xf>
    <xf numFmtId="0" fontId="19" fillId="2" borderId="19" xfId="0" applyFont="1" applyFill="1" applyBorder="1" applyAlignment="1">
      <alignment horizontal="center" vertical="center"/>
    </xf>
    <xf numFmtId="0" fontId="19" fillId="2" borderId="20" xfId="0" applyFont="1" applyFill="1" applyBorder="1" applyAlignment="1">
      <alignment horizontal="center" vertical="center"/>
    </xf>
    <xf numFmtId="0" fontId="3" fillId="0" borderId="21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</cellXfs>
  <cellStyles count="11">
    <cellStyle name="FONS" xfId="4" xr:uid="{00000000-0005-0000-0000-000000000000}"/>
    <cellStyle name="Millares" xfId="2" builtinId="3"/>
    <cellStyle name="Millares 2" xfId="5" xr:uid="{00000000-0005-0000-0000-000002000000}"/>
    <cellStyle name="Millares 2 2" xfId="9" xr:uid="{3C5A1068-912E-4303-BB00-B798CD846821}"/>
    <cellStyle name="Millares 3" xfId="8" xr:uid="{E7A939D5-6888-4942-A998-066BD7053325}"/>
    <cellStyle name="Normal" xfId="0" builtinId="0"/>
    <cellStyle name="Normal 2" xfId="1" xr:uid="{00000000-0005-0000-0000-000004000000}"/>
    <cellStyle name="Normal 3" xfId="7" xr:uid="{00000000-0005-0000-0000-000005000000}"/>
    <cellStyle name="Normal 3 2" xfId="10" xr:uid="{A75A15A2-F3D5-4097-B67A-868410B5A56A}"/>
    <cellStyle name="Porcentaje" xfId="3" builtinId="5"/>
    <cellStyle name="Porcentaje 2" xfId="6" xr:uid="{00000000-0005-0000-0000-000007000000}"/>
  </cellStyles>
  <dxfs count="30">
    <dxf>
      <font>
        <b/>
        <i val="0"/>
        <color theme="0"/>
      </font>
      <fill>
        <patternFill>
          <bgColor rgb="FFD5007F"/>
        </patternFill>
      </fill>
    </dxf>
    <dxf>
      <font>
        <b/>
        <i val="0"/>
        <color theme="0"/>
      </font>
      <fill>
        <patternFill>
          <bgColor rgb="FFE98BD7"/>
        </patternFill>
      </fill>
    </dxf>
    <dxf>
      <font>
        <b/>
        <i val="0"/>
        <color theme="0"/>
      </font>
      <fill>
        <patternFill>
          <bgColor rgb="FF950054"/>
        </patternFill>
      </fill>
    </dxf>
    <dxf>
      <font>
        <b/>
        <i val="0"/>
        <color theme="0"/>
      </font>
      <fill>
        <patternFill>
          <bgColor rgb="FFE98BD7"/>
        </patternFill>
      </fill>
    </dxf>
    <dxf>
      <font>
        <b/>
        <i val="0"/>
        <color theme="0"/>
      </font>
      <fill>
        <patternFill>
          <bgColor rgb="FFD5007F"/>
        </patternFill>
      </fill>
    </dxf>
    <dxf>
      <font>
        <b/>
        <i val="0"/>
        <color theme="0"/>
      </font>
      <fill>
        <patternFill>
          <bgColor rgb="FF950054"/>
        </patternFill>
      </fill>
    </dxf>
    <dxf>
      <font>
        <b/>
        <i val="0"/>
        <color theme="0"/>
      </font>
      <fill>
        <patternFill>
          <bgColor rgb="FF950054"/>
        </patternFill>
      </fill>
    </dxf>
    <dxf>
      <font>
        <b/>
        <i val="0"/>
        <color theme="0"/>
      </font>
      <fill>
        <patternFill>
          <bgColor rgb="FFE98BD7"/>
        </patternFill>
      </fill>
    </dxf>
    <dxf>
      <font>
        <b/>
        <i val="0"/>
        <color theme="0"/>
      </font>
      <fill>
        <patternFill>
          <bgColor rgb="FFD5007F"/>
        </patternFill>
      </fill>
    </dxf>
    <dxf>
      <font>
        <b/>
        <i val="0"/>
        <color theme="0"/>
      </font>
      <fill>
        <patternFill>
          <bgColor rgb="FFE98BD7"/>
        </patternFill>
      </fill>
    </dxf>
    <dxf>
      <font>
        <b/>
        <i val="0"/>
        <color theme="0"/>
      </font>
      <fill>
        <patternFill>
          <bgColor rgb="FFD5007F"/>
        </patternFill>
      </fill>
    </dxf>
    <dxf>
      <font>
        <b/>
        <i val="0"/>
        <color theme="0"/>
      </font>
      <fill>
        <patternFill>
          <bgColor rgb="FF950054"/>
        </patternFill>
      </fill>
    </dxf>
    <dxf>
      <font>
        <b/>
        <i val="0"/>
        <color theme="0"/>
      </font>
      <fill>
        <patternFill>
          <bgColor rgb="FFE98BD7"/>
        </patternFill>
      </fill>
    </dxf>
    <dxf>
      <font>
        <b/>
        <i val="0"/>
        <color theme="0"/>
      </font>
      <fill>
        <patternFill>
          <bgColor rgb="FFD5007F"/>
        </patternFill>
      </fill>
    </dxf>
    <dxf>
      <font>
        <b/>
        <i val="0"/>
        <color theme="0"/>
      </font>
      <fill>
        <patternFill>
          <bgColor rgb="FF950054"/>
        </patternFill>
      </fill>
    </dxf>
    <dxf>
      <font>
        <b/>
        <i val="0"/>
        <color theme="0"/>
      </font>
      <fill>
        <patternFill>
          <bgColor rgb="FFE98BD7"/>
        </patternFill>
      </fill>
    </dxf>
    <dxf>
      <font>
        <b/>
        <i val="0"/>
        <color theme="0"/>
      </font>
      <fill>
        <patternFill>
          <bgColor rgb="FFD5007F"/>
        </patternFill>
      </fill>
    </dxf>
    <dxf>
      <font>
        <b/>
        <i val="0"/>
        <color theme="0"/>
      </font>
      <fill>
        <patternFill>
          <bgColor rgb="FF950054"/>
        </patternFill>
      </fill>
    </dxf>
    <dxf>
      <font>
        <b/>
        <i val="0"/>
        <color theme="0"/>
      </font>
      <fill>
        <patternFill>
          <bgColor rgb="FFE98BD7"/>
        </patternFill>
      </fill>
    </dxf>
    <dxf>
      <font>
        <b/>
        <i val="0"/>
        <color theme="0"/>
      </font>
      <fill>
        <patternFill>
          <bgColor rgb="FFD5007F"/>
        </patternFill>
      </fill>
    </dxf>
    <dxf>
      <font>
        <b/>
        <i val="0"/>
        <color theme="0"/>
      </font>
      <fill>
        <patternFill>
          <bgColor rgb="FF950054"/>
        </patternFill>
      </fill>
    </dxf>
    <dxf>
      <font>
        <b/>
        <i val="0"/>
        <color theme="0"/>
      </font>
      <fill>
        <patternFill>
          <bgColor rgb="FFE98BD7"/>
        </patternFill>
      </fill>
    </dxf>
    <dxf>
      <font>
        <b/>
        <i val="0"/>
        <color theme="0"/>
      </font>
      <fill>
        <patternFill>
          <bgColor rgb="FFD5007F"/>
        </patternFill>
      </fill>
    </dxf>
    <dxf>
      <font>
        <b/>
        <i val="0"/>
        <color theme="0"/>
      </font>
      <fill>
        <patternFill>
          <bgColor rgb="FF950054"/>
        </patternFill>
      </fill>
    </dxf>
    <dxf>
      <font>
        <b/>
        <i val="0"/>
        <color theme="0"/>
      </font>
      <fill>
        <patternFill>
          <bgColor rgb="FFE98BD7"/>
        </patternFill>
      </fill>
    </dxf>
    <dxf>
      <font>
        <b/>
        <i val="0"/>
        <color theme="0"/>
      </font>
      <fill>
        <patternFill>
          <bgColor rgb="FFD5007F"/>
        </patternFill>
      </fill>
    </dxf>
    <dxf>
      <font>
        <b/>
        <i val="0"/>
        <color theme="0"/>
      </font>
      <fill>
        <patternFill>
          <bgColor rgb="FF950054"/>
        </patternFill>
      </fill>
    </dxf>
    <dxf>
      <font>
        <b/>
        <i val="0"/>
        <color theme="0"/>
      </font>
      <fill>
        <patternFill>
          <bgColor rgb="FFE98BD7"/>
        </patternFill>
      </fill>
    </dxf>
    <dxf>
      <font>
        <b/>
        <i val="0"/>
        <color theme="0"/>
      </font>
      <fill>
        <patternFill>
          <bgColor rgb="FFD5007F"/>
        </patternFill>
      </fill>
    </dxf>
    <dxf>
      <font>
        <b/>
        <i val="0"/>
        <color theme="0"/>
      </font>
      <fill>
        <patternFill>
          <bgColor rgb="FF950054"/>
        </patternFill>
      </fill>
    </dxf>
  </dxfs>
  <tableStyles count="0" defaultTableStyle="TableStyleMedium2" defaultPivotStyle="PivotStyleLight16"/>
  <colors>
    <mruColors>
      <color rgb="FF950054"/>
      <color rgb="FFE98BD7"/>
      <color rgb="FF972958"/>
      <color rgb="FFD5007F"/>
      <color rgb="FFFF69C2"/>
      <color rgb="FFB8006E"/>
      <color rgb="FFFAE2F5"/>
      <color rgb="FFB2B2B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10" Type="http://schemas.openxmlformats.org/officeDocument/2006/relationships/customXml" Target="../customXml/item4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749301</xdr:colOff>
      <xdr:row>0</xdr:row>
      <xdr:rowOff>485774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366521" cy="4857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46"/>
  <sheetViews>
    <sheetView showGridLines="0" tabSelected="1" view="pageBreakPreview" topLeftCell="K1" zoomScaleNormal="100" zoomScaleSheetLayoutView="100" zoomScalePageLayoutView="10" workbookViewId="0">
      <selection activeCell="F36" sqref="F36"/>
    </sheetView>
  </sheetViews>
  <sheetFormatPr baseColWidth="10" defaultColWidth="11.44140625" defaultRowHeight="30" customHeight="1" x14ac:dyDescent="0.25"/>
  <cols>
    <col min="1" max="1" width="9" style="1" bestFit="1" customWidth="1"/>
    <col min="2" max="2" width="31.6640625" style="1" customWidth="1"/>
    <col min="3" max="3" width="31.5546875" style="1" customWidth="1"/>
    <col min="4" max="4" width="21.6640625" style="1" customWidth="1"/>
    <col min="5" max="5" width="23.109375" style="1" customWidth="1"/>
    <col min="6" max="6" width="10.33203125" style="1" bestFit="1" customWidth="1"/>
    <col min="7" max="7" width="13.88671875" style="1" customWidth="1"/>
    <col min="8" max="10" width="7.6640625" style="1" customWidth="1"/>
    <col min="11" max="11" width="10.33203125" style="1" customWidth="1"/>
    <col min="12" max="12" width="10.6640625" style="1" customWidth="1"/>
    <col min="13" max="13" width="9.88671875" style="1" customWidth="1"/>
    <col min="14" max="19" width="7.6640625" style="1" customWidth="1"/>
    <col min="20" max="20" width="23.5546875" style="1" customWidth="1"/>
    <col min="21" max="16384" width="11.44140625" style="1"/>
  </cols>
  <sheetData>
    <row r="1" spans="1:20" ht="40.5" customHeight="1" x14ac:dyDescent="0.25">
      <c r="A1" s="72" t="s">
        <v>0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</row>
    <row r="2" spans="1:20" ht="18" customHeight="1" x14ac:dyDescent="0.25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33" t="s">
        <v>1</v>
      </c>
    </row>
    <row r="3" spans="1:20" ht="11.25" customHeight="1" x14ac:dyDescent="0.25">
      <c r="A3" s="19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</row>
    <row r="4" spans="1:20" ht="30" customHeight="1" x14ac:dyDescent="0.25">
      <c r="A4" s="73" t="s">
        <v>2</v>
      </c>
      <c r="B4" s="73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</row>
    <row r="5" spans="1:20" ht="5.25" customHeight="1" x14ac:dyDescent="0.25"/>
    <row r="6" spans="1:20" ht="18" customHeight="1" x14ac:dyDescent="0.25">
      <c r="A6" s="74" t="s">
        <v>3</v>
      </c>
      <c r="B6" s="74"/>
      <c r="C6" s="74"/>
      <c r="D6" s="74"/>
      <c r="E6" s="74"/>
      <c r="F6" s="74"/>
      <c r="G6" s="74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6" t="s">
        <v>4</v>
      </c>
    </row>
    <row r="7" spans="1:20" ht="15.6" x14ac:dyDescent="0.25">
      <c r="A7" s="77" t="s">
        <v>5</v>
      </c>
      <c r="B7" s="75"/>
      <c r="C7" s="78"/>
      <c r="D7" s="77" t="s">
        <v>6</v>
      </c>
      <c r="E7" s="75"/>
      <c r="F7" s="75"/>
      <c r="G7" s="78"/>
      <c r="H7" s="79" t="s">
        <v>7</v>
      </c>
      <c r="I7" s="80"/>
      <c r="J7" s="80"/>
      <c r="K7" s="80"/>
      <c r="L7" s="80"/>
      <c r="M7" s="80"/>
      <c r="N7" s="80"/>
      <c r="O7" s="81"/>
      <c r="P7" s="79" t="s">
        <v>8</v>
      </c>
      <c r="Q7" s="80"/>
      <c r="R7" s="80"/>
      <c r="S7" s="80"/>
      <c r="T7" s="76"/>
    </row>
    <row r="8" spans="1:20" s="2" customFormat="1" ht="15" customHeight="1" thickBot="1" x14ac:dyDescent="0.3">
      <c r="A8" s="5" t="s">
        <v>9</v>
      </c>
      <c r="B8" s="5" t="s">
        <v>10</v>
      </c>
      <c r="C8" s="5" t="s">
        <v>11</v>
      </c>
      <c r="D8" s="5" t="s">
        <v>12</v>
      </c>
      <c r="E8" s="5" t="s">
        <v>13</v>
      </c>
      <c r="F8" s="20" t="s">
        <v>14</v>
      </c>
      <c r="G8" s="20" t="s">
        <v>15</v>
      </c>
      <c r="H8" s="5" t="s">
        <v>16</v>
      </c>
      <c r="I8" s="5" t="s">
        <v>17</v>
      </c>
      <c r="J8" s="5" t="s">
        <v>18</v>
      </c>
      <c r="K8" s="5" t="s">
        <v>19</v>
      </c>
      <c r="L8" s="5" t="s">
        <v>20</v>
      </c>
      <c r="M8" s="5" t="s">
        <v>21</v>
      </c>
      <c r="N8" s="5" t="s">
        <v>22</v>
      </c>
      <c r="O8" s="5" t="s">
        <v>23</v>
      </c>
      <c r="P8" s="5" t="s">
        <v>24</v>
      </c>
      <c r="Q8" s="5" t="s">
        <v>25</v>
      </c>
      <c r="R8" s="5" t="s">
        <v>26</v>
      </c>
      <c r="S8" s="5" t="s">
        <v>27</v>
      </c>
      <c r="T8" s="76"/>
    </row>
    <row r="9" spans="1:20" s="2" customFormat="1" ht="38.1" customHeight="1" thickTop="1" thickBot="1" x14ac:dyDescent="0.3">
      <c r="A9" s="68">
        <v>1</v>
      </c>
      <c r="B9" s="42" t="s">
        <v>28</v>
      </c>
      <c r="C9" s="45" t="s">
        <v>29</v>
      </c>
      <c r="D9" s="48" t="s">
        <v>30</v>
      </c>
      <c r="E9" s="22" t="s">
        <v>31</v>
      </c>
      <c r="F9" s="7">
        <v>0.8</v>
      </c>
      <c r="G9" s="9">
        <v>81527</v>
      </c>
      <c r="H9" s="31">
        <v>10781</v>
      </c>
      <c r="I9" s="31">
        <v>8607</v>
      </c>
      <c r="J9" s="31">
        <v>9999</v>
      </c>
      <c r="K9" s="31">
        <v>7752</v>
      </c>
      <c r="L9" s="31">
        <v>8993</v>
      </c>
      <c r="M9" s="31">
        <v>8548</v>
      </c>
      <c r="N9" s="31">
        <v>7065</v>
      </c>
      <c r="O9" s="31">
        <v>7761</v>
      </c>
      <c r="P9" s="69"/>
      <c r="Q9" s="70"/>
      <c r="R9" s="70"/>
      <c r="S9" s="70"/>
      <c r="T9" s="30">
        <f>IFERROR(SUM(H9:O9)/G9,0)</f>
        <v>0.85255191531639829</v>
      </c>
    </row>
    <row r="10" spans="1:20" s="2" customFormat="1" ht="38.1" customHeight="1" thickTop="1" thickBot="1" x14ac:dyDescent="0.3">
      <c r="A10" s="62"/>
      <c r="B10" s="43"/>
      <c r="C10" s="47"/>
      <c r="D10" s="50"/>
      <c r="E10" s="22" t="s">
        <v>32</v>
      </c>
      <c r="F10" s="7">
        <v>0.8</v>
      </c>
      <c r="G10" s="9">
        <v>36610</v>
      </c>
      <c r="H10" s="70"/>
      <c r="I10" s="70"/>
      <c r="J10" s="70"/>
      <c r="K10" s="70"/>
      <c r="L10" s="70"/>
      <c r="M10" s="70"/>
      <c r="N10" s="70"/>
      <c r="O10" s="71"/>
      <c r="P10" s="31">
        <v>8000</v>
      </c>
      <c r="Q10" s="31">
        <v>10302</v>
      </c>
      <c r="R10" s="31">
        <v>9349</v>
      </c>
      <c r="S10" s="31">
        <v>12155</v>
      </c>
      <c r="T10" s="30">
        <f>IFERROR(SUM(P10:S10)/G10,0)</f>
        <v>1.0872985523081125</v>
      </c>
    </row>
    <row r="11" spans="1:20" s="2" customFormat="1" ht="38.1" customHeight="1" thickTop="1" thickBot="1" x14ac:dyDescent="0.3">
      <c r="A11" s="62"/>
      <c r="B11" s="43"/>
      <c r="C11" s="45" t="s">
        <v>33</v>
      </c>
      <c r="D11" s="48" t="s">
        <v>34</v>
      </c>
      <c r="E11" s="22" t="s">
        <v>31</v>
      </c>
      <c r="F11" s="7">
        <v>0.8</v>
      </c>
      <c r="G11" s="9">
        <v>15371</v>
      </c>
      <c r="H11" s="31">
        <v>2430</v>
      </c>
      <c r="I11" s="31">
        <v>2220</v>
      </c>
      <c r="J11" s="31">
        <v>2365</v>
      </c>
      <c r="K11" s="31">
        <v>1506</v>
      </c>
      <c r="L11" s="31">
        <v>1457</v>
      </c>
      <c r="M11" s="31">
        <v>1202</v>
      </c>
      <c r="N11" s="31">
        <v>857</v>
      </c>
      <c r="O11" s="31">
        <v>814</v>
      </c>
      <c r="P11" s="69"/>
      <c r="Q11" s="70"/>
      <c r="R11" s="70"/>
      <c r="S11" s="70"/>
      <c r="T11" s="30">
        <f>IFERROR(SUM(H11:O11)/G11,0)</f>
        <v>0.83605490859410581</v>
      </c>
    </row>
    <row r="12" spans="1:20" s="3" customFormat="1" ht="38.1" customHeight="1" thickTop="1" thickBot="1" x14ac:dyDescent="0.3">
      <c r="A12" s="63"/>
      <c r="B12" s="44"/>
      <c r="C12" s="47"/>
      <c r="D12" s="50"/>
      <c r="E12" s="22" t="s">
        <v>32</v>
      </c>
      <c r="F12" s="7">
        <v>0.8</v>
      </c>
      <c r="G12" s="9">
        <v>4028</v>
      </c>
      <c r="H12" s="70"/>
      <c r="I12" s="70"/>
      <c r="J12" s="70"/>
      <c r="K12" s="70"/>
      <c r="L12" s="70"/>
      <c r="M12" s="70"/>
      <c r="N12" s="70"/>
      <c r="O12" s="71"/>
      <c r="P12" s="31">
        <v>613</v>
      </c>
      <c r="Q12" s="31">
        <v>772</v>
      </c>
      <c r="R12" s="31">
        <v>555</v>
      </c>
      <c r="S12" s="31">
        <v>564</v>
      </c>
      <c r="T12" s="30">
        <f>IFERROR(SUM(P12:S12)/G12,0)</f>
        <v>0.62164846077457792</v>
      </c>
    </row>
    <row r="13" spans="1:20" s="3" customFormat="1" ht="9" customHeight="1" thickTop="1" thickBot="1" x14ac:dyDescent="0.3">
      <c r="A13" s="66"/>
      <c r="B13" s="67"/>
      <c r="C13" s="67"/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13"/>
    </row>
    <row r="14" spans="1:20" s="3" customFormat="1" ht="38.1" customHeight="1" x14ac:dyDescent="0.25">
      <c r="A14" s="68">
        <v>2</v>
      </c>
      <c r="B14" s="42" t="s">
        <v>35</v>
      </c>
      <c r="C14" s="45" t="s">
        <v>36</v>
      </c>
      <c r="D14" s="48" t="s">
        <v>37</v>
      </c>
      <c r="E14" s="22" t="s">
        <v>31</v>
      </c>
      <c r="F14" s="7" t="s">
        <v>38</v>
      </c>
      <c r="G14" s="7" t="s">
        <v>39</v>
      </c>
      <c r="H14" s="31">
        <v>69</v>
      </c>
      <c r="I14" s="31">
        <v>74</v>
      </c>
      <c r="J14" s="31">
        <v>46</v>
      </c>
      <c r="K14" s="31">
        <v>45</v>
      </c>
      <c r="L14" s="31">
        <v>46</v>
      </c>
      <c r="M14" s="31">
        <v>42</v>
      </c>
      <c r="N14" s="31">
        <v>37</v>
      </c>
      <c r="O14" s="31">
        <v>37</v>
      </c>
      <c r="P14" s="69"/>
      <c r="Q14" s="70"/>
      <c r="R14" s="70"/>
      <c r="S14" s="70"/>
      <c r="T14" s="30">
        <f>IFERROR(AVERAGE(H14:O14)/56,0)</f>
        <v>0.8839285714285714</v>
      </c>
    </row>
    <row r="15" spans="1:20" s="3" customFormat="1" ht="38.1" customHeight="1" x14ac:dyDescent="0.25">
      <c r="A15" s="62"/>
      <c r="B15" s="43"/>
      <c r="C15" s="46"/>
      <c r="D15" s="50"/>
      <c r="E15" s="22" t="s">
        <v>32</v>
      </c>
      <c r="F15" s="7" t="s">
        <v>38</v>
      </c>
      <c r="G15" s="7" t="s">
        <v>39</v>
      </c>
      <c r="H15" s="69"/>
      <c r="I15" s="70"/>
      <c r="J15" s="70"/>
      <c r="K15" s="70"/>
      <c r="L15" s="70"/>
      <c r="M15" s="70"/>
      <c r="N15" s="70"/>
      <c r="O15" s="71"/>
      <c r="P15" s="31">
        <v>33</v>
      </c>
      <c r="Q15" s="31">
        <v>40</v>
      </c>
      <c r="R15" s="31">
        <v>40</v>
      </c>
      <c r="S15" s="31">
        <v>41</v>
      </c>
      <c r="T15" s="30">
        <f>IFERROR(AVERAGE(P15:S15)/56,0)</f>
        <v>0.6875</v>
      </c>
    </row>
    <row r="16" spans="1:20" s="3" customFormat="1" ht="38.1" customHeight="1" x14ac:dyDescent="0.25">
      <c r="A16" s="62"/>
      <c r="B16" s="43"/>
      <c r="C16" s="46"/>
      <c r="D16" s="48" t="s">
        <v>40</v>
      </c>
      <c r="E16" s="22" t="s">
        <v>31</v>
      </c>
      <c r="F16" s="7" t="s">
        <v>38</v>
      </c>
      <c r="G16" s="7" t="s">
        <v>39</v>
      </c>
      <c r="H16" s="31">
        <v>64</v>
      </c>
      <c r="I16" s="31">
        <v>64</v>
      </c>
      <c r="J16" s="31">
        <v>93</v>
      </c>
      <c r="K16" s="31">
        <v>84</v>
      </c>
      <c r="L16" s="31">
        <v>98</v>
      </c>
      <c r="M16" s="31">
        <v>92</v>
      </c>
      <c r="N16" s="31">
        <v>77</v>
      </c>
      <c r="O16" s="31">
        <v>88</v>
      </c>
      <c r="P16" s="69"/>
      <c r="Q16" s="70"/>
      <c r="R16" s="70"/>
      <c r="S16" s="70"/>
      <c r="T16" s="30">
        <f>IFERROR(AVERAGE(H16:O16)/96,0)</f>
        <v>0.859375</v>
      </c>
    </row>
    <row r="17" spans="1:21" s="3" customFormat="1" ht="38.1" customHeight="1" thickTop="1" thickBot="1" x14ac:dyDescent="0.3">
      <c r="A17" s="63"/>
      <c r="B17" s="44"/>
      <c r="C17" s="47"/>
      <c r="D17" s="50"/>
      <c r="E17" s="22" t="s">
        <v>32</v>
      </c>
      <c r="F17" s="7" t="s">
        <v>38</v>
      </c>
      <c r="G17" s="7" t="s">
        <v>39</v>
      </c>
      <c r="H17" s="70"/>
      <c r="I17" s="70"/>
      <c r="J17" s="70"/>
      <c r="K17" s="70"/>
      <c r="L17" s="70"/>
      <c r="M17" s="70"/>
      <c r="N17" s="70"/>
      <c r="O17" s="71"/>
      <c r="P17" s="31">
        <v>53</v>
      </c>
      <c r="Q17" s="31">
        <v>59</v>
      </c>
      <c r="R17" s="31">
        <v>77</v>
      </c>
      <c r="S17" s="31">
        <v>73</v>
      </c>
      <c r="T17" s="30" cm="1">
        <f t="array" ref="T17">IFERROR(AVERAGE((P17:S17)/(96)),0)</f>
        <v>0.68229166666666663</v>
      </c>
    </row>
    <row r="18" spans="1:21" s="3" customFormat="1" ht="9" customHeight="1" thickTop="1" thickBot="1" x14ac:dyDescent="0.3">
      <c r="A18" s="14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</row>
    <row r="19" spans="1:21" s="3" customFormat="1" ht="38.1" customHeight="1" thickTop="1" x14ac:dyDescent="0.25">
      <c r="A19" s="68">
        <v>3</v>
      </c>
      <c r="B19" s="87" t="s">
        <v>41</v>
      </c>
      <c r="C19" s="90" t="s">
        <v>42</v>
      </c>
      <c r="D19" s="48" t="s">
        <v>43</v>
      </c>
      <c r="E19" s="93" t="s">
        <v>44</v>
      </c>
      <c r="F19" s="94"/>
      <c r="G19" s="95"/>
      <c r="H19" s="25">
        <v>22</v>
      </c>
      <c r="I19" s="11">
        <v>18</v>
      </c>
      <c r="J19" s="11">
        <v>23</v>
      </c>
      <c r="K19" s="11">
        <v>20</v>
      </c>
      <c r="L19" s="11">
        <v>21</v>
      </c>
      <c r="M19" s="11">
        <v>22</v>
      </c>
      <c r="N19" s="11">
        <v>21</v>
      </c>
      <c r="O19" s="11">
        <v>23</v>
      </c>
      <c r="P19" s="23">
        <v>21</v>
      </c>
      <c r="Q19" s="23">
        <v>22</v>
      </c>
      <c r="R19" s="23">
        <v>20</v>
      </c>
      <c r="S19" s="23">
        <v>20</v>
      </c>
      <c r="T19" s="36">
        <f>IFERROR(SUM(H20:O20)/G20,0)</f>
        <v>0.9882352941176471</v>
      </c>
    </row>
    <row r="20" spans="1:21" s="3" customFormat="1" ht="38.1" customHeight="1" thickBot="1" x14ac:dyDescent="0.3">
      <c r="A20" s="62"/>
      <c r="B20" s="88"/>
      <c r="C20" s="91"/>
      <c r="D20" s="49"/>
      <c r="E20" s="22" t="s">
        <v>31</v>
      </c>
      <c r="F20" s="17">
        <v>0.9</v>
      </c>
      <c r="G20" s="8">
        <f>SUM(H19:O19)</f>
        <v>170</v>
      </c>
      <c r="H20" s="31">
        <v>22</v>
      </c>
      <c r="I20" s="31">
        <v>18</v>
      </c>
      <c r="J20" s="31">
        <v>22</v>
      </c>
      <c r="K20" s="31">
        <v>20</v>
      </c>
      <c r="L20" s="31">
        <v>21</v>
      </c>
      <c r="M20" s="31">
        <v>22</v>
      </c>
      <c r="N20" s="31">
        <v>20</v>
      </c>
      <c r="O20" s="31">
        <v>23</v>
      </c>
      <c r="P20" s="69"/>
      <c r="Q20" s="70"/>
      <c r="R20" s="70"/>
      <c r="S20" s="70"/>
      <c r="T20" s="37"/>
    </row>
    <row r="21" spans="1:21" s="3" customFormat="1" ht="38.1" customHeight="1" x14ac:dyDescent="0.25">
      <c r="A21" s="63"/>
      <c r="B21" s="89"/>
      <c r="C21" s="92"/>
      <c r="D21" s="50"/>
      <c r="E21" s="22" t="s">
        <v>32</v>
      </c>
      <c r="F21" s="17">
        <v>0.9</v>
      </c>
      <c r="G21" s="8">
        <f>SUM(P19:S19)</f>
        <v>83</v>
      </c>
      <c r="H21" s="82"/>
      <c r="I21" s="82"/>
      <c r="J21" s="82"/>
      <c r="K21" s="82"/>
      <c r="L21" s="82"/>
      <c r="M21" s="82"/>
      <c r="N21" s="82"/>
      <c r="O21" s="83"/>
      <c r="P21" s="31">
        <v>21</v>
      </c>
      <c r="Q21" s="31">
        <v>22</v>
      </c>
      <c r="R21" s="31">
        <v>20</v>
      </c>
      <c r="S21" s="31">
        <v>20</v>
      </c>
      <c r="T21" s="30">
        <f>IFERROR(SUM(P21:S21)/G21,0)</f>
        <v>1</v>
      </c>
    </row>
    <row r="22" spans="1:21" s="3" customFormat="1" ht="9" customHeight="1" thickTop="1" thickBot="1" x14ac:dyDescent="0.3">
      <c r="A22" s="84"/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</row>
    <row r="23" spans="1:21" s="3" customFormat="1" ht="14.25" customHeight="1" thickTop="1" x14ac:dyDescent="0.25">
      <c r="A23" s="68">
        <v>4</v>
      </c>
      <c r="B23" s="42" t="s">
        <v>45</v>
      </c>
      <c r="C23" s="45" t="s">
        <v>46</v>
      </c>
      <c r="D23" s="48" t="s">
        <v>47</v>
      </c>
      <c r="E23" s="51" t="s">
        <v>48</v>
      </c>
      <c r="F23" s="52"/>
      <c r="G23" s="53"/>
      <c r="H23" s="12">
        <v>1264</v>
      </c>
      <c r="I23" s="12">
        <v>1264</v>
      </c>
      <c r="J23" s="12">
        <v>1264</v>
      </c>
      <c r="K23" s="12">
        <v>1264</v>
      </c>
      <c r="L23" s="12">
        <v>1264</v>
      </c>
      <c r="M23" s="12">
        <v>1264</v>
      </c>
      <c r="N23" s="12">
        <v>1263</v>
      </c>
      <c r="O23" s="12">
        <v>1263</v>
      </c>
      <c r="P23" s="12">
        <v>1298</v>
      </c>
      <c r="Q23" s="12">
        <v>1298</v>
      </c>
      <c r="R23" s="12">
        <v>1298</v>
      </c>
      <c r="S23" s="12">
        <v>1298</v>
      </c>
      <c r="T23" s="36">
        <f>IFERROR(SUM(H24:O24)/(G24),0)</f>
        <v>0.9939663699307616</v>
      </c>
      <c r="U23" s="34"/>
    </row>
    <row r="24" spans="1:21" s="3" customFormat="1" ht="38.1" customHeight="1" thickBot="1" x14ac:dyDescent="0.3">
      <c r="A24" s="62"/>
      <c r="B24" s="43"/>
      <c r="C24" s="46"/>
      <c r="D24" s="49"/>
      <c r="E24" s="22" t="s">
        <v>31</v>
      </c>
      <c r="F24" s="10">
        <v>0.9</v>
      </c>
      <c r="G24" s="9">
        <f>SUM(H23:O23)</f>
        <v>10110</v>
      </c>
      <c r="H24" s="31">
        <v>1573</v>
      </c>
      <c r="I24" s="31">
        <v>1135</v>
      </c>
      <c r="J24" s="31">
        <v>1345</v>
      </c>
      <c r="K24" s="31">
        <v>1183</v>
      </c>
      <c r="L24" s="31">
        <v>1348</v>
      </c>
      <c r="M24" s="31">
        <v>1409</v>
      </c>
      <c r="N24" s="31">
        <v>1242</v>
      </c>
      <c r="O24" s="31">
        <v>814</v>
      </c>
      <c r="P24" s="86"/>
      <c r="Q24" s="86"/>
      <c r="R24" s="86"/>
      <c r="S24" s="86"/>
      <c r="T24" s="37"/>
    </row>
    <row r="25" spans="1:21" s="3" customFormat="1" ht="38.1" customHeight="1" thickTop="1" thickBot="1" x14ac:dyDescent="0.3">
      <c r="A25" s="63"/>
      <c r="B25" s="44"/>
      <c r="C25" s="47"/>
      <c r="D25" s="50"/>
      <c r="E25" s="22" t="s">
        <v>32</v>
      </c>
      <c r="F25" s="10">
        <v>0.9</v>
      </c>
      <c r="G25" s="9">
        <v>5194</v>
      </c>
      <c r="H25" s="64"/>
      <c r="I25" s="64"/>
      <c r="J25" s="64"/>
      <c r="K25" s="64"/>
      <c r="L25" s="64"/>
      <c r="M25" s="64"/>
      <c r="N25" s="64"/>
      <c r="O25" s="65"/>
      <c r="P25" s="31">
        <v>613</v>
      </c>
      <c r="Q25" s="31">
        <v>772</v>
      </c>
      <c r="R25" s="31">
        <v>1595</v>
      </c>
      <c r="S25" s="31">
        <v>1969</v>
      </c>
      <c r="T25" s="30">
        <f>IFERROR(SUM(P25:S25)/(G25),0)</f>
        <v>0.95283018867924529</v>
      </c>
    </row>
    <row r="26" spans="1:21" s="3" customFormat="1" ht="9" customHeight="1" thickTop="1" thickBot="1" x14ac:dyDescent="0.3">
      <c r="A26" s="58"/>
      <c r="B26" s="59"/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</row>
    <row r="27" spans="1:21" s="3" customFormat="1" ht="15" customHeight="1" thickTop="1" x14ac:dyDescent="0.25">
      <c r="A27" s="18"/>
      <c r="B27" s="18"/>
      <c r="C27" s="18"/>
      <c r="D27" s="18"/>
      <c r="E27" s="51" t="s">
        <v>49</v>
      </c>
      <c r="F27" s="52"/>
      <c r="G27" s="53"/>
      <c r="H27" s="12">
        <v>5</v>
      </c>
      <c r="I27" s="12">
        <v>5</v>
      </c>
      <c r="J27" s="12">
        <v>7</v>
      </c>
      <c r="K27" s="12">
        <v>5</v>
      </c>
      <c r="L27" s="12">
        <v>5</v>
      </c>
      <c r="M27" s="12">
        <v>3</v>
      </c>
      <c r="N27" s="12">
        <v>4</v>
      </c>
      <c r="O27" s="12">
        <v>4</v>
      </c>
      <c r="P27" s="60"/>
      <c r="Q27" s="54"/>
      <c r="R27" s="54"/>
      <c r="S27" s="54"/>
      <c r="T27" s="36">
        <f>IFERROR(SUM(H28:O28)/G28,0)</f>
        <v>0.92105263157894735</v>
      </c>
    </row>
    <row r="28" spans="1:21" s="3" customFormat="1" ht="38.1" customHeight="1" thickBot="1" x14ac:dyDescent="0.3">
      <c r="A28" s="62">
        <v>5</v>
      </c>
      <c r="B28" s="43" t="s">
        <v>50</v>
      </c>
      <c r="C28" s="46" t="s">
        <v>51</v>
      </c>
      <c r="D28" s="49" t="s">
        <v>52</v>
      </c>
      <c r="E28" s="22" t="s">
        <v>31</v>
      </c>
      <c r="F28" s="10">
        <v>0.8</v>
      </c>
      <c r="G28" s="8">
        <f>SUM(H27:O27)</f>
        <v>38</v>
      </c>
      <c r="H28" s="31">
        <v>4</v>
      </c>
      <c r="I28" s="31">
        <v>6</v>
      </c>
      <c r="J28" s="31">
        <v>6</v>
      </c>
      <c r="K28" s="31">
        <v>3</v>
      </c>
      <c r="L28" s="31">
        <v>7</v>
      </c>
      <c r="M28" s="31">
        <v>3</v>
      </c>
      <c r="N28" s="31">
        <v>3</v>
      </c>
      <c r="O28" s="31">
        <v>3</v>
      </c>
      <c r="P28" s="61"/>
      <c r="Q28" s="56"/>
      <c r="R28" s="56"/>
      <c r="S28" s="56"/>
      <c r="T28" s="37"/>
    </row>
    <row r="29" spans="1:21" s="3" customFormat="1" ht="15" customHeight="1" thickTop="1" x14ac:dyDescent="0.25">
      <c r="A29" s="62"/>
      <c r="B29" s="43"/>
      <c r="C29" s="46"/>
      <c r="D29" s="49"/>
      <c r="E29" s="51" t="s">
        <v>49</v>
      </c>
      <c r="F29" s="52"/>
      <c r="G29" s="53"/>
      <c r="H29" s="54"/>
      <c r="I29" s="54"/>
      <c r="J29" s="54"/>
      <c r="K29" s="54"/>
      <c r="L29" s="54"/>
      <c r="M29" s="54"/>
      <c r="N29" s="54"/>
      <c r="O29" s="55"/>
      <c r="P29" s="12">
        <v>3</v>
      </c>
      <c r="Q29" s="12">
        <v>3</v>
      </c>
      <c r="R29" s="12">
        <v>6</v>
      </c>
      <c r="S29" s="12">
        <v>5</v>
      </c>
      <c r="T29" s="36">
        <f>IFERROR(SUM(P30:S30)/G30,0)</f>
        <v>1</v>
      </c>
    </row>
    <row r="30" spans="1:21" s="3" customFormat="1" ht="38.1" customHeight="1" thickBot="1" x14ac:dyDescent="0.3">
      <c r="A30" s="63"/>
      <c r="B30" s="44"/>
      <c r="C30" s="47"/>
      <c r="D30" s="50"/>
      <c r="E30" s="22" t="s">
        <v>32</v>
      </c>
      <c r="F30" s="10">
        <v>0.8</v>
      </c>
      <c r="G30" s="8">
        <v>17</v>
      </c>
      <c r="H30" s="56"/>
      <c r="I30" s="56"/>
      <c r="J30" s="56"/>
      <c r="K30" s="56"/>
      <c r="L30" s="56"/>
      <c r="M30" s="56"/>
      <c r="N30" s="56"/>
      <c r="O30" s="57"/>
      <c r="P30" s="31">
        <v>3</v>
      </c>
      <c r="Q30" s="31">
        <v>3</v>
      </c>
      <c r="R30" s="31">
        <v>6</v>
      </c>
      <c r="S30" s="31">
        <v>5</v>
      </c>
      <c r="T30" s="37"/>
    </row>
    <row r="31" spans="1:21" s="3" customFormat="1" ht="9" customHeight="1" thickTop="1" thickBot="1" x14ac:dyDescent="0.3">
      <c r="A31" s="58"/>
      <c r="B31" s="59"/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</row>
    <row r="32" spans="1:21" s="3" customFormat="1" ht="15" customHeight="1" x14ac:dyDescent="0.25">
      <c r="A32" s="39">
        <v>6</v>
      </c>
      <c r="B32" s="42" t="s">
        <v>53</v>
      </c>
      <c r="C32" s="45" t="s">
        <v>54</v>
      </c>
      <c r="D32" s="48" t="s">
        <v>55</v>
      </c>
      <c r="E32" s="51" t="s">
        <v>56</v>
      </c>
      <c r="F32" s="52"/>
      <c r="G32" s="53"/>
      <c r="H32" s="12">
        <f>($G$33/8)</f>
        <v>1019.0875000000001</v>
      </c>
      <c r="I32" s="12">
        <f t="shared" ref="I32:O32" si="0">($G$33/8)</f>
        <v>1019.0875000000001</v>
      </c>
      <c r="J32" s="12">
        <f t="shared" si="0"/>
        <v>1019.0875000000001</v>
      </c>
      <c r="K32" s="12">
        <f t="shared" si="0"/>
        <v>1019.0875000000001</v>
      </c>
      <c r="L32" s="12">
        <f t="shared" si="0"/>
        <v>1019.0875000000001</v>
      </c>
      <c r="M32" s="12">
        <f t="shared" si="0"/>
        <v>1019.0875000000001</v>
      </c>
      <c r="N32" s="12">
        <f t="shared" si="0"/>
        <v>1019.0875000000001</v>
      </c>
      <c r="O32" s="12">
        <f t="shared" si="0"/>
        <v>1019.0875000000001</v>
      </c>
      <c r="P32" s="60"/>
      <c r="Q32" s="54"/>
      <c r="R32" s="54"/>
      <c r="S32" s="54"/>
      <c r="T32" s="36">
        <f>IFERROR(SUM(H33:O33)/G33,0)</f>
        <v>1.7749947870030787</v>
      </c>
    </row>
    <row r="33" spans="1:20" s="3" customFormat="1" ht="38.1" customHeight="1" thickBot="1" x14ac:dyDescent="0.3">
      <c r="A33" s="40"/>
      <c r="B33" s="43"/>
      <c r="C33" s="46"/>
      <c r="D33" s="49"/>
      <c r="E33" s="22" t="s">
        <v>31</v>
      </c>
      <c r="F33" s="7">
        <v>0.8</v>
      </c>
      <c r="G33" s="24">
        <f>(G9*0.1)</f>
        <v>8152.7000000000007</v>
      </c>
      <c r="H33" s="31">
        <v>1809</v>
      </c>
      <c r="I33" s="31">
        <v>2208</v>
      </c>
      <c r="J33" s="31">
        <v>2482</v>
      </c>
      <c r="K33" s="31">
        <v>2171</v>
      </c>
      <c r="L33" s="31">
        <v>2316</v>
      </c>
      <c r="M33" s="31">
        <v>1611</v>
      </c>
      <c r="N33" s="31">
        <v>669</v>
      </c>
      <c r="O33" s="31">
        <v>1205</v>
      </c>
      <c r="P33" s="61"/>
      <c r="Q33" s="56"/>
      <c r="R33" s="56"/>
      <c r="S33" s="56"/>
      <c r="T33" s="37"/>
    </row>
    <row r="34" spans="1:20" s="3" customFormat="1" ht="15" customHeight="1" thickTop="1" x14ac:dyDescent="0.25">
      <c r="A34" s="40"/>
      <c r="B34" s="43"/>
      <c r="C34" s="46"/>
      <c r="D34" s="49"/>
      <c r="E34" s="51" t="s">
        <v>56</v>
      </c>
      <c r="F34" s="52"/>
      <c r="G34" s="53"/>
      <c r="H34" s="54"/>
      <c r="I34" s="54"/>
      <c r="J34" s="54"/>
      <c r="K34" s="54"/>
      <c r="L34" s="54"/>
      <c r="M34" s="54"/>
      <c r="N34" s="54"/>
      <c r="O34" s="55"/>
      <c r="P34" s="32">
        <f>($G$35/4)</f>
        <v>915.25</v>
      </c>
      <c r="Q34" s="32">
        <f t="shared" ref="Q34:S34" si="1">($G$35/4)</f>
        <v>915.25</v>
      </c>
      <c r="R34" s="32">
        <f t="shared" si="1"/>
        <v>915.25</v>
      </c>
      <c r="S34" s="32">
        <f t="shared" si="1"/>
        <v>915.25</v>
      </c>
      <c r="T34" s="36">
        <f>IFERROR(SUM(P35:S35)/G35,0)</f>
        <v>2.0600928708003279</v>
      </c>
    </row>
    <row r="35" spans="1:20" s="4" customFormat="1" ht="38.1" customHeight="1" thickBot="1" x14ac:dyDescent="0.3">
      <c r="A35" s="41"/>
      <c r="B35" s="44"/>
      <c r="C35" s="47"/>
      <c r="D35" s="50"/>
      <c r="E35" s="22" t="s">
        <v>32</v>
      </c>
      <c r="F35" s="7">
        <v>0.8</v>
      </c>
      <c r="G35" s="24">
        <f>(G10*0.1)</f>
        <v>3661</v>
      </c>
      <c r="H35" s="56"/>
      <c r="I35" s="56"/>
      <c r="J35" s="56"/>
      <c r="K35" s="56"/>
      <c r="L35" s="56"/>
      <c r="M35" s="56"/>
      <c r="N35" s="56"/>
      <c r="O35" s="57"/>
      <c r="P35" s="31">
        <v>2022</v>
      </c>
      <c r="Q35" s="31">
        <v>2318</v>
      </c>
      <c r="R35" s="31">
        <v>1873</v>
      </c>
      <c r="S35" s="31">
        <v>1329</v>
      </c>
      <c r="T35" s="37"/>
    </row>
    <row r="36" spans="1:20" ht="30" customHeight="1" thickTop="1" x14ac:dyDescent="0.25">
      <c r="H36" s="38"/>
      <c r="I36" s="38"/>
      <c r="J36" s="38"/>
    </row>
    <row r="37" spans="1:20" ht="15" customHeight="1" x14ac:dyDescent="0.25">
      <c r="D37" s="35" t="s">
        <v>57</v>
      </c>
      <c r="E37" s="35"/>
      <c r="F37" s="35"/>
      <c r="G37" s="35"/>
      <c r="H37" s="16"/>
      <c r="I37" s="16"/>
    </row>
    <row r="38" spans="1:20" ht="15" customHeight="1" x14ac:dyDescent="0.25">
      <c r="D38" s="26"/>
      <c r="E38" s="27" t="s">
        <v>58</v>
      </c>
      <c r="F38" s="27"/>
      <c r="G38" s="21"/>
      <c r="H38" s="16"/>
      <c r="I38" s="16"/>
    </row>
    <row r="39" spans="1:20" ht="15" customHeight="1" x14ac:dyDescent="0.25">
      <c r="D39" s="28"/>
      <c r="E39" s="27" t="s">
        <v>59</v>
      </c>
      <c r="F39" s="27"/>
      <c r="G39" s="21"/>
      <c r="H39" s="16"/>
      <c r="I39" s="16"/>
    </row>
    <row r="40" spans="1:20" ht="15" customHeight="1" x14ac:dyDescent="0.25">
      <c r="D40" s="29"/>
      <c r="E40" s="27" t="s">
        <v>60</v>
      </c>
      <c r="F40" s="27"/>
      <c r="G40" s="21"/>
    </row>
    <row r="41" spans="1:20" ht="30" customHeight="1" thickBot="1" x14ac:dyDescent="0.3"/>
    <row r="42" spans="1:20" ht="30" customHeight="1" thickTop="1" thickBot="1" x14ac:dyDescent="0.3">
      <c r="B42" s="96" t="s">
        <v>61</v>
      </c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7"/>
    </row>
    <row r="43" spans="1:20" ht="30" customHeight="1" thickTop="1" thickBot="1" x14ac:dyDescent="0.3">
      <c r="B43" s="98" t="s">
        <v>62</v>
      </c>
      <c r="C43" s="98"/>
      <c r="D43" s="98"/>
      <c r="E43" s="98"/>
      <c r="F43" s="98"/>
      <c r="G43" s="99"/>
      <c r="H43" s="100" t="s">
        <v>63</v>
      </c>
      <c r="I43" s="98"/>
      <c r="J43" s="98"/>
      <c r="K43" s="98"/>
      <c r="L43" s="98"/>
      <c r="M43" s="99"/>
    </row>
    <row r="44" spans="1:20" ht="30" customHeight="1" x14ac:dyDescent="0.25">
      <c r="B44" s="101" t="s">
        <v>64</v>
      </c>
      <c r="C44" s="102"/>
      <c r="D44" s="102"/>
      <c r="E44" s="102"/>
      <c r="F44" s="102"/>
      <c r="G44" s="103"/>
      <c r="H44" s="101"/>
      <c r="I44" s="102"/>
      <c r="J44" s="102"/>
      <c r="K44" s="102"/>
      <c r="L44" s="102"/>
      <c r="M44" s="103"/>
    </row>
    <row r="45" spans="1:20" ht="58.8" customHeight="1" thickBot="1" x14ac:dyDescent="0.3">
      <c r="B45" s="104"/>
      <c r="C45" s="105"/>
      <c r="D45" s="105"/>
      <c r="E45" s="105"/>
      <c r="F45" s="105"/>
      <c r="G45" s="106"/>
      <c r="H45" s="104"/>
      <c r="I45" s="105"/>
      <c r="J45" s="105"/>
      <c r="K45" s="105"/>
      <c r="L45" s="105"/>
      <c r="M45" s="106"/>
    </row>
    <row r="46" spans="1:20" ht="30" customHeight="1" thickTop="1" x14ac:dyDescent="0.25"/>
  </sheetData>
  <sheetProtection formatCells="0" formatColumns="0" formatRows="0" insertColumns="0" insertRows="0" insertHyperlinks="0" sort="0" autoFilter="0" pivotTables="0"/>
  <mergeCells count="75">
    <mergeCell ref="B42:M42"/>
    <mergeCell ref="B43:G43"/>
    <mergeCell ref="H43:M43"/>
    <mergeCell ref="B44:G45"/>
    <mergeCell ref="H44:M45"/>
    <mergeCell ref="T23:T24"/>
    <mergeCell ref="P14:S14"/>
    <mergeCell ref="H15:O15"/>
    <mergeCell ref="P16:S16"/>
    <mergeCell ref="H17:O17"/>
    <mergeCell ref="P20:S20"/>
    <mergeCell ref="H21:O21"/>
    <mergeCell ref="A22:S22"/>
    <mergeCell ref="P24:S24"/>
    <mergeCell ref="A19:A21"/>
    <mergeCell ref="B19:B21"/>
    <mergeCell ref="C19:C21"/>
    <mergeCell ref="D19:D21"/>
    <mergeCell ref="E19:G19"/>
    <mergeCell ref="E23:G23"/>
    <mergeCell ref="A23:A25"/>
    <mergeCell ref="A1:T1"/>
    <mergeCell ref="A4:T4"/>
    <mergeCell ref="A6:G6"/>
    <mergeCell ref="H6:S6"/>
    <mergeCell ref="T6:T8"/>
    <mergeCell ref="A7:C7"/>
    <mergeCell ref="D7:G7"/>
    <mergeCell ref="H7:O7"/>
    <mergeCell ref="P7:S7"/>
    <mergeCell ref="D9:D10"/>
    <mergeCell ref="C14:C17"/>
    <mergeCell ref="D14:D15"/>
    <mergeCell ref="C11:C12"/>
    <mergeCell ref="D11:D12"/>
    <mergeCell ref="D16:D17"/>
    <mergeCell ref="A13:S13"/>
    <mergeCell ref="A9:A12"/>
    <mergeCell ref="B9:B12"/>
    <mergeCell ref="C9:C10"/>
    <mergeCell ref="A14:A17"/>
    <mergeCell ref="B14:B17"/>
    <mergeCell ref="P9:S9"/>
    <mergeCell ref="H10:O10"/>
    <mergeCell ref="P11:S11"/>
    <mergeCell ref="H12:O12"/>
    <mergeCell ref="D23:D25"/>
    <mergeCell ref="B23:B25"/>
    <mergeCell ref="C23:C25"/>
    <mergeCell ref="P27:S28"/>
    <mergeCell ref="H25:O25"/>
    <mergeCell ref="T27:T28"/>
    <mergeCell ref="A28:A30"/>
    <mergeCell ref="B28:B30"/>
    <mergeCell ref="C28:C30"/>
    <mergeCell ref="D28:D30"/>
    <mergeCell ref="E29:G29"/>
    <mergeCell ref="H29:O30"/>
    <mergeCell ref="T29:T30"/>
    <mergeCell ref="D37:G37"/>
    <mergeCell ref="T19:T20"/>
    <mergeCell ref="H36:J36"/>
    <mergeCell ref="A32:A35"/>
    <mergeCell ref="B32:B35"/>
    <mergeCell ref="C32:C35"/>
    <mergeCell ref="D32:D35"/>
    <mergeCell ref="E34:G34"/>
    <mergeCell ref="H34:O35"/>
    <mergeCell ref="A31:S31"/>
    <mergeCell ref="E32:G32"/>
    <mergeCell ref="P32:S33"/>
    <mergeCell ref="T32:T33"/>
    <mergeCell ref="T34:T35"/>
    <mergeCell ref="A26:S26"/>
    <mergeCell ref="E27:G27"/>
  </mergeCells>
  <conditionalFormatting sqref="H9:O9">
    <cfRule type="colorScale" priority="51">
      <colorScale>
        <cfvo type="num" val="&quot;&lt;$H$27&quot;"/>
        <cfvo type="num" val="$P$24"/>
        <color rgb="FFFF7128"/>
        <color rgb="FF950054"/>
      </colorScale>
    </cfRule>
    <cfRule type="colorScale" priority="50">
      <colorScale>
        <cfvo type="num" val="&quot;&lt;$H$27&quot;"/>
        <cfvo type="num" val="$P$24"/>
        <color rgb="FFE98BD7"/>
        <color rgb="FF950054"/>
      </colorScale>
    </cfRule>
    <cfRule type="colorScale" priority="49">
      <colorScale>
        <cfvo type="num" val="$P$24"/>
        <cfvo type="num" val="$P$24"/>
        <color rgb="FFE98BD7"/>
        <color rgb="FF950054"/>
      </colorScale>
    </cfRule>
  </conditionalFormatting>
  <conditionalFormatting sqref="H11:O11">
    <cfRule type="colorScale" priority="44">
      <colorScale>
        <cfvo type="num" val="&quot;&lt;$H$27&quot;"/>
        <cfvo type="num" val="$P$24"/>
        <color rgb="FFE98BD7"/>
        <color rgb="FF950054"/>
      </colorScale>
    </cfRule>
    <cfRule type="colorScale" priority="45">
      <colorScale>
        <cfvo type="num" val="&quot;&lt;$H$27&quot;"/>
        <cfvo type="num" val="$P$24"/>
        <color rgb="FFFF7128"/>
        <color rgb="FF950054"/>
      </colorScale>
    </cfRule>
    <cfRule type="colorScale" priority="43">
      <colorScale>
        <cfvo type="num" val="$P$24"/>
        <cfvo type="num" val="$P$24"/>
        <color rgb="FFE98BD7"/>
        <color rgb="FF950054"/>
      </colorScale>
    </cfRule>
  </conditionalFormatting>
  <conditionalFormatting sqref="H14:O14">
    <cfRule type="colorScale" priority="37">
      <colorScale>
        <cfvo type="num" val="$P$24"/>
        <cfvo type="num" val="$P$24"/>
        <color rgb="FFE98BD7"/>
        <color rgb="FF950054"/>
      </colorScale>
    </cfRule>
    <cfRule type="colorScale" priority="38">
      <colorScale>
        <cfvo type="num" val="&quot;&lt;$H$27&quot;"/>
        <cfvo type="num" val="$P$24"/>
        <color rgb="FFE98BD7"/>
        <color rgb="FF950054"/>
      </colorScale>
    </cfRule>
    <cfRule type="colorScale" priority="39">
      <colorScale>
        <cfvo type="num" val="&quot;&lt;$H$27&quot;"/>
        <cfvo type="num" val="$P$24"/>
        <color rgb="FFFF7128"/>
        <color rgb="FF950054"/>
      </colorScale>
    </cfRule>
  </conditionalFormatting>
  <conditionalFormatting sqref="H16:O16">
    <cfRule type="colorScale" priority="32">
      <colorScale>
        <cfvo type="num" val="&quot;&lt;$H$27&quot;"/>
        <cfvo type="num" val="$P$24"/>
        <color rgb="FFE98BD7"/>
        <color rgb="FF950054"/>
      </colorScale>
    </cfRule>
    <cfRule type="colorScale" priority="31">
      <colorScale>
        <cfvo type="num" val="$P$24"/>
        <cfvo type="num" val="$P$24"/>
        <color rgb="FFE98BD7"/>
        <color rgb="FF950054"/>
      </colorScale>
    </cfRule>
    <cfRule type="colorScale" priority="33">
      <colorScale>
        <cfvo type="num" val="&quot;&lt;$H$27&quot;"/>
        <cfvo type="num" val="$P$24"/>
        <color rgb="FFFF7128"/>
        <color rgb="FF950054"/>
      </colorScale>
    </cfRule>
  </conditionalFormatting>
  <conditionalFormatting sqref="H20:O20">
    <cfRule type="colorScale" priority="24">
      <colorScale>
        <cfvo type="num" val="&quot;&lt;$H$27&quot;"/>
        <cfvo type="num" val="$P$24"/>
        <color rgb="FFFF7128"/>
        <color rgb="FF950054"/>
      </colorScale>
    </cfRule>
    <cfRule type="colorScale" priority="23">
      <colorScale>
        <cfvo type="num" val="&quot;&lt;$H$27&quot;"/>
        <cfvo type="num" val="$P$24"/>
        <color rgb="FFE98BD7"/>
        <color rgb="FF950054"/>
      </colorScale>
    </cfRule>
    <cfRule type="colorScale" priority="22">
      <colorScale>
        <cfvo type="num" val="$P$24"/>
        <cfvo type="num" val="$P$24"/>
        <color rgb="FFE98BD7"/>
        <color rgb="FF950054"/>
      </colorScale>
    </cfRule>
  </conditionalFormatting>
  <conditionalFormatting sqref="H24:O24">
    <cfRule type="colorScale" priority="16">
      <colorScale>
        <cfvo type="num" val="$P$24"/>
        <cfvo type="num" val="$P$24"/>
        <color rgb="FFE98BD7"/>
        <color rgb="FF950054"/>
      </colorScale>
    </cfRule>
    <cfRule type="colorScale" priority="17">
      <colorScale>
        <cfvo type="num" val="&quot;&lt;$H$27&quot;"/>
        <cfvo type="num" val="$P$24"/>
        <color rgb="FFE98BD7"/>
        <color rgb="FF950054"/>
      </colorScale>
    </cfRule>
    <cfRule type="colorScale" priority="18">
      <colorScale>
        <cfvo type="num" val="&quot;&lt;$H$27&quot;"/>
        <cfvo type="num" val="$P$24"/>
        <color rgb="FFFF7128"/>
        <color rgb="FF950054"/>
      </colorScale>
    </cfRule>
  </conditionalFormatting>
  <conditionalFormatting sqref="H28:O28">
    <cfRule type="colorScale" priority="11">
      <colorScale>
        <cfvo type="num" val="&quot;&lt;$H$27&quot;"/>
        <cfvo type="num" val="$P$24"/>
        <color rgb="FFE98BD7"/>
        <color rgb="FF950054"/>
      </colorScale>
    </cfRule>
    <cfRule type="colorScale" priority="10">
      <colorScale>
        <cfvo type="num" val="$P$24"/>
        <cfvo type="num" val="$P$24"/>
        <color rgb="FFE98BD7"/>
        <color rgb="FF950054"/>
      </colorScale>
    </cfRule>
    <cfRule type="colorScale" priority="12">
      <colorScale>
        <cfvo type="num" val="&quot;&lt;$H$27&quot;"/>
        <cfvo type="num" val="$P$24"/>
        <color rgb="FFFF7128"/>
        <color rgb="FF950054"/>
      </colorScale>
    </cfRule>
  </conditionalFormatting>
  <conditionalFormatting sqref="H33:O33">
    <cfRule type="colorScale" priority="4">
      <colorScale>
        <cfvo type="num" val="$P$24"/>
        <cfvo type="num" val="$P$24"/>
        <color rgb="FFE98BD7"/>
        <color rgb="FF950054"/>
      </colorScale>
    </cfRule>
    <cfRule type="colorScale" priority="5">
      <colorScale>
        <cfvo type="num" val="&quot;&lt;$H$27&quot;"/>
        <cfvo type="num" val="$P$24"/>
        <color rgb="FFE98BD7"/>
        <color rgb="FF950054"/>
      </colorScale>
    </cfRule>
    <cfRule type="colorScale" priority="6">
      <colorScale>
        <cfvo type="num" val="&quot;&lt;$H$27&quot;"/>
        <cfvo type="num" val="$P$24"/>
        <color rgb="FFFF7128"/>
        <color rgb="FF950054"/>
      </colorScale>
    </cfRule>
  </conditionalFormatting>
  <conditionalFormatting sqref="P9">
    <cfRule type="colorScale" priority="160">
      <colorScale>
        <cfvo type="min"/>
        <cfvo type="percentile" val="50"/>
        <cfvo type="max"/>
        <color rgb="FFE98BD7"/>
        <color rgb="FFD5007F"/>
        <color rgb="FF950054"/>
      </colorScale>
    </cfRule>
  </conditionalFormatting>
  <conditionalFormatting sqref="P11">
    <cfRule type="colorScale" priority="137">
      <colorScale>
        <cfvo type="min"/>
        <cfvo type="percentile" val="50"/>
        <cfvo type="max"/>
        <color rgb="FFE98BD7"/>
        <color rgb="FFD5007F"/>
        <color rgb="FF950054"/>
      </colorScale>
    </cfRule>
  </conditionalFormatting>
  <conditionalFormatting sqref="P14">
    <cfRule type="colorScale" priority="123">
      <colorScale>
        <cfvo type="min"/>
        <cfvo type="percentile" val="50"/>
        <cfvo type="max"/>
        <color rgb="FFE98BD7"/>
        <color rgb="FFD5007F"/>
        <color rgb="FF950054"/>
      </colorScale>
    </cfRule>
  </conditionalFormatting>
  <conditionalFormatting sqref="P16">
    <cfRule type="colorScale" priority="121">
      <colorScale>
        <cfvo type="min"/>
        <cfvo type="percentile" val="50"/>
        <cfvo type="max"/>
        <color rgb="FFE98BD7"/>
        <color rgb="FFD5007F"/>
        <color rgb="FF950054"/>
      </colorScale>
    </cfRule>
  </conditionalFormatting>
  <conditionalFormatting sqref="P20">
    <cfRule type="colorScale" priority="134">
      <colorScale>
        <cfvo type="min"/>
        <cfvo type="percentile" val="50"/>
        <cfvo type="max"/>
        <color rgb="FFE98BD7"/>
        <color rgb="FFD5007F"/>
        <color rgb="FF950054"/>
      </colorScale>
    </cfRule>
  </conditionalFormatting>
  <conditionalFormatting sqref="P10:S10">
    <cfRule type="colorScale" priority="48">
      <colorScale>
        <cfvo type="num" val="&quot;&lt;$H$27&quot;"/>
        <cfvo type="num" val="$P$24"/>
        <color rgb="FFFF7128"/>
        <color rgb="FF950054"/>
      </colorScale>
    </cfRule>
    <cfRule type="colorScale" priority="46">
      <colorScale>
        <cfvo type="num" val="$P$24"/>
        <cfvo type="num" val="$P$24"/>
        <color rgb="FFE98BD7"/>
        <color rgb="FF950054"/>
      </colorScale>
    </cfRule>
    <cfRule type="colorScale" priority="47">
      <colorScale>
        <cfvo type="num" val="&quot;&lt;$H$27&quot;"/>
        <cfvo type="num" val="$P$24"/>
        <color rgb="FFE98BD7"/>
        <color rgb="FF950054"/>
      </colorScale>
    </cfRule>
  </conditionalFormatting>
  <conditionalFormatting sqref="P12:S12">
    <cfRule type="colorScale" priority="40">
      <colorScale>
        <cfvo type="num" val="$P$24"/>
        <cfvo type="num" val="$P$24"/>
        <color rgb="FFE98BD7"/>
        <color rgb="FF950054"/>
      </colorScale>
    </cfRule>
    <cfRule type="colorScale" priority="41">
      <colorScale>
        <cfvo type="num" val="&quot;&lt;$H$27&quot;"/>
        <cfvo type="num" val="$P$24"/>
        <color rgb="FFE98BD7"/>
        <color rgb="FF950054"/>
      </colorScale>
    </cfRule>
    <cfRule type="colorScale" priority="42">
      <colorScale>
        <cfvo type="num" val="&quot;&lt;$H$27&quot;"/>
        <cfvo type="num" val="$P$24"/>
        <color rgb="FFFF7128"/>
        <color rgb="FF950054"/>
      </colorScale>
    </cfRule>
  </conditionalFormatting>
  <conditionalFormatting sqref="P15:S15">
    <cfRule type="colorScale" priority="34">
      <colorScale>
        <cfvo type="num" val="$P$24"/>
        <cfvo type="num" val="$P$24"/>
        <color rgb="FFE98BD7"/>
        <color rgb="FF950054"/>
      </colorScale>
    </cfRule>
    <cfRule type="colorScale" priority="35">
      <colorScale>
        <cfvo type="num" val="&quot;&lt;$H$27&quot;"/>
        <cfvo type="num" val="$P$24"/>
        <color rgb="FFE98BD7"/>
        <color rgb="FF950054"/>
      </colorScale>
    </cfRule>
    <cfRule type="colorScale" priority="36">
      <colorScale>
        <cfvo type="num" val="&quot;&lt;$H$27&quot;"/>
        <cfvo type="num" val="$P$24"/>
        <color rgb="FFFF7128"/>
        <color rgb="FF950054"/>
      </colorScale>
    </cfRule>
  </conditionalFormatting>
  <conditionalFormatting sqref="P17:S17">
    <cfRule type="colorScale" priority="30">
      <colorScale>
        <cfvo type="num" val="&quot;&lt;$H$27&quot;"/>
        <cfvo type="num" val="$P$24"/>
        <color rgb="FFFF7128"/>
        <color rgb="FF950054"/>
      </colorScale>
    </cfRule>
    <cfRule type="colorScale" priority="28">
      <colorScale>
        <cfvo type="num" val="$P$24"/>
        <cfvo type="num" val="$P$24"/>
        <color rgb="FFE98BD7"/>
        <color rgb="FF950054"/>
      </colorScale>
    </cfRule>
    <cfRule type="colorScale" priority="29">
      <colorScale>
        <cfvo type="num" val="&quot;&lt;$H$27&quot;"/>
        <cfvo type="num" val="$P$24"/>
        <color rgb="FFE98BD7"/>
        <color rgb="FF950054"/>
      </colorScale>
    </cfRule>
  </conditionalFormatting>
  <conditionalFormatting sqref="P21:S21">
    <cfRule type="colorScale" priority="20">
      <colorScale>
        <cfvo type="num" val="&quot;&lt;$H$27&quot;"/>
        <cfvo type="num" val="$P$24"/>
        <color rgb="FFE98BD7"/>
        <color rgb="FF950054"/>
      </colorScale>
    </cfRule>
    <cfRule type="colorScale" priority="21">
      <colorScale>
        <cfvo type="num" val="&quot;&lt;$H$27&quot;"/>
        <cfvo type="num" val="$P$24"/>
        <color rgb="FFFF7128"/>
        <color rgb="FF950054"/>
      </colorScale>
    </cfRule>
    <cfRule type="colorScale" priority="19">
      <colorScale>
        <cfvo type="num" val="$P$24"/>
        <cfvo type="num" val="$P$24"/>
        <color rgb="FFE98BD7"/>
        <color rgb="FF950054"/>
      </colorScale>
    </cfRule>
  </conditionalFormatting>
  <conditionalFormatting sqref="P25:S25">
    <cfRule type="colorScale" priority="15">
      <colorScale>
        <cfvo type="num" val="&quot;&lt;$H$27&quot;"/>
        <cfvo type="num" val="$P$24"/>
        <color rgb="FFFF7128"/>
        <color rgb="FF950054"/>
      </colorScale>
    </cfRule>
    <cfRule type="colorScale" priority="14">
      <colorScale>
        <cfvo type="num" val="&quot;&lt;$H$27&quot;"/>
        <cfvo type="num" val="$P$24"/>
        <color rgb="FFE98BD7"/>
        <color rgb="FF950054"/>
      </colorScale>
    </cfRule>
    <cfRule type="colorScale" priority="13">
      <colorScale>
        <cfvo type="num" val="$P$24"/>
        <cfvo type="num" val="$P$24"/>
        <color rgb="FFE98BD7"/>
        <color rgb="FF950054"/>
      </colorScale>
    </cfRule>
  </conditionalFormatting>
  <conditionalFormatting sqref="P30:S30">
    <cfRule type="colorScale" priority="9">
      <colorScale>
        <cfvo type="num" val="&quot;&lt;$H$27&quot;"/>
        <cfvo type="num" val="$P$24"/>
        <color rgb="FFFF7128"/>
        <color rgb="FF950054"/>
      </colorScale>
    </cfRule>
    <cfRule type="colorScale" priority="8">
      <colorScale>
        <cfvo type="num" val="&quot;&lt;$H$27&quot;"/>
        <cfvo type="num" val="$P$24"/>
        <color rgb="FFE98BD7"/>
        <color rgb="FF950054"/>
      </colorScale>
    </cfRule>
    <cfRule type="colorScale" priority="7">
      <colorScale>
        <cfvo type="num" val="$P$24"/>
        <cfvo type="num" val="$P$24"/>
        <color rgb="FFE98BD7"/>
        <color rgb="FF950054"/>
      </colorScale>
    </cfRule>
  </conditionalFormatting>
  <conditionalFormatting sqref="P35:S35">
    <cfRule type="colorScale" priority="3">
      <colorScale>
        <cfvo type="num" val="&quot;&lt;$H$27&quot;"/>
        <cfvo type="num" val="$P$24"/>
        <color rgb="FFFF7128"/>
        <color rgb="FF950054"/>
      </colorScale>
    </cfRule>
    <cfRule type="colorScale" priority="2">
      <colorScale>
        <cfvo type="num" val="&quot;&lt;$H$27&quot;"/>
        <cfvo type="num" val="$P$24"/>
        <color rgb="FFE98BD7"/>
        <color rgb="FF950054"/>
      </colorScale>
    </cfRule>
    <cfRule type="colorScale" priority="1">
      <colorScale>
        <cfvo type="num" val="$P$24"/>
        <cfvo type="num" val="$P$24"/>
        <color rgb="FFE98BD7"/>
        <color rgb="FF950054"/>
      </colorScale>
    </cfRule>
  </conditionalFormatting>
  <conditionalFormatting sqref="T9:T12">
    <cfRule type="cellIs" dxfId="29" priority="52" operator="greaterThan">
      <formula>95%</formula>
    </cfRule>
    <cfRule type="cellIs" dxfId="28" priority="53" operator="greaterThanOrEqual">
      <formula>90%</formula>
    </cfRule>
    <cfRule type="cellIs" dxfId="27" priority="54" operator="lessThan">
      <formula>89.99%</formula>
    </cfRule>
  </conditionalFormatting>
  <conditionalFormatting sqref="T13 T22 T18 T26 T31">
    <cfRule type="dataBar" priority="157">
      <dataBar>
        <cfvo type="min"/>
        <cfvo type="max"/>
        <color rgb="FFD6007B"/>
      </dataBar>
      <extLst>
        <ext xmlns:x14="http://schemas.microsoft.com/office/spreadsheetml/2009/9/main" uri="{B025F937-C7B1-47D3-B67F-A62EFF666E3E}">
          <x14:id>{1F801464-96E8-4679-89B0-B3EB67E7E8E4}</x14:id>
        </ext>
      </extLst>
    </cfRule>
  </conditionalFormatting>
  <conditionalFormatting sqref="T14:T17">
    <cfRule type="cellIs" dxfId="26" priority="55" operator="greaterThan">
      <formula>95%</formula>
    </cfRule>
    <cfRule type="cellIs" dxfId="25" priority="56" operator="greaterThanOrEqual">
      <formula>90%</formula>
    </cfRule>
    <cfRule type="cellIs" dxfId="24" priority="57" operator="lessThan">
      <formula>89.99%</formula>
    </cfRule>
  </conditionalFormatting>
  <conditionalFormatting sqref="T19">
    <cfRule type="cellIs" dxfId="23" priority="64" operator="greaterThan">
      <formula>95%</formula>
    </cfRule>
    <cfRule type="cellIs" dxfId="22" priority="65" operator="greaterThanOrEqual">
      <formula>90%</formula>
    </cfRule>
    <cfRule type="cellIs" dxfId="21" priority="66" operator="lessThan">
      <formula>89.99%</formula>
    </cfRule>
  </conditionalFormatting>
  <conditionalFormatting sqref="T21">
    <cfRule type="cellIs" dxfId="20" priority="61" operator="greaterThan">
      <formula>95%</formula>
    </cfRule>
    <cfRule type="cellIs" dxfId="19" priority="62" operator="greaterThanOrEqual">
      <formula>90%</formula>
    </cfRule>
    <cfRule type="cellIs" dxfId="18" priority="63" operator="lessThan">
      <formula>89.99%</formula>
    </cfRule>
  </conditionalFormatting>
  <conditionalFormatting sqref="T23">
    <cfRule type="cellIs" dxfId="17" priority="67" operator="greaterThan">
      <formula>95%</formula>
    </cfRule>
    <cfRule type="cellIs" dxfId="16" priority="68" operator="greaterThanOrEqual">
      <formula>90%</formula>
    </cfRule>
    <cfRule type="cellIs" dxfId="15" priority="69" operator="lessThan">
      <formula>89.99%</formula>
    </cfRule>
  </conditionalFormatting>
  <conditionalFormatting sqref="T25">
    <cfRule type="cellIs" dxfId="14" priority="91" operator="greaterThan">
      <formula>95%</formula>
    </cfRule>
    <cfRule type="cellIs" dxfId="13" priority="92" operator="greaterThanOrEqual">
      <formula>90%</formula>
    </cfRule>
    <cfRule type="cellIs" dxfId="12" priority="93" operator="lessThan">
      <formula>89.99%</formula>
    </cfRule>
  </conditionalFormatting>
  <conditionalFormatting sqref="T27">
    <cfRule type="cellIs" dxfId="11" priority="70" operator="greaterThan">
      <formula>95%</formula>
    </cfRule>
    <cfRule type="cellIs" dxfId="10" priority="71" operator="greaterThanOrEqual">
      <formula>90%</formula>
    </cfRule>
    <cfRule type="cellIs" dxfId="9" priority="72" operator="lessThan">
      <formula>89.99%</formula>
    </cfRule>
  </conditionalFormatting>
  <conditionalFormatting sqref="T29">
    <cfRule type="cellIs" dxfId="8" priority="74" operator="greaterThanOrEqual">
      <formula>90%</formula>
    </cfRule>
    <cfRule type="cellIs" dxfId="7" priority="75" operator="lessThan">
      <formula>89.99%</formula>
    </cfRule>
    <cfRule type="cellIs" dxfId="6" priority="73" operator="greaterThan">
      <formula>95%</formula>
    </cfRule>
  </conditionalFormatting>
  <conditionalFormatting sqref="T32">
    <cfRule type="cellIs" dxfId="5" priority="76" operator="greaterThan">
      <formula>95%</formula>
    </cfRule>
    <cfRule type="cellIs" dxfId="4" priority="77" operator="greaterThanOrEqual">
      <formula>90%</formula>
    </cfRule>
    <cfRule type="cellIs" dxfId="3" priority="78" operator="lessThan">
      <formula>89.99%</formula>
    </cfRule>
  </conditionalFormatting>
  <conditionalFormatting sqref="T34">
    <cfRule type="cellIs" dxfId="2" priority="79" operator="greaterThan">
      <formula>95%</formula>
    </cfRule>
    <cfRule type="cellIs" dxfId="1" priority="81" operator="lessThan">
      <formula>89.99%</formula>
    </cfRule>
    <cfRule type="cellIs" dxfId="0" priority="80" operator="greaterThanOrEqual">
      <formula>90%</formula>
    </cfRule>
  </conditionalFormatting>
  <dataValidations count="1">
    <dataValidation showDropDown="1" showInputMessage="1" showErrorMessage="1" sqref="F24:F25 F11 F20:F21 F30 F9 F32:F35 F28 F14:F17" xr:uid="{00000000-0002-0000-0000-000000000000}"/>
  </dataValidations>
  <pageMargins left="0.23622047244094491" right="0.23622047244094491" top="0.74803149606299213" bottom="0.74803149606299213" header="0.31496062992125984" footer="0.31496062992125984"/>
  <pageSetup paperSize="5" scale="66" fitToHeight="0" orientation="landscape" r:id="rId1"/>
  <drawing r:id="rId2"/>
  <legacyDrawingHF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F801464-96E8-4679-89B0-B3EB67E7E8E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T13 T22 T18 T26 T31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38DB2D399C8AD4BAAAAFF52CCD54D7A" ma:contentTypeVersion="0" ma:contentTypeDescription="Crear nuevo documento." ma:contentTypeScope="" ma:versionID="6f5250e81cb3a8914aa284c5434f391a">
  <xsd:schema xmlns:xsd="http://www.w3.org/2001/XMLSchema" xmlns:xs="http://www.w3.org/2001/XMLSchema" xmlns:p="http://schemas.microsoft.com/office/2006/metadata/properties" xmlns:ns2="d4ea72f7-698a-4710-9b83-5c5b7609dc8a" targetNamespace="http://schemas.microsoft.com/office/2006/metadata/properties" ma:root="true" ma:fieldsID="4e339b20546a0314c9f5729d075ba64a" ns2:_="">
    <xsd:import namespace="d4ea72f7-698a-4710-9b83-5c5b7609dc8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ea72f7-698a-4710-9b83-5c5b7609dc8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Identificador persistente" ma:description="Mantener el identificador al agregar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d4ea72f7-698a-4710-9b83-5c5b7609dc8a">PJHJ36CWT4ZF-97-6373</_dlc_DocId>
    <_dlc_DocIdUrl xmlns="d4ea72f7-698a-4710-9b83-5c5b7609dc8a">
      <Url>http://intranet.itguardian.com.mx/Calidad/_layouts/DocIdRedir.aspx?ID=PJHJ36CWT4ZF-97-6373</Url>
      <Description>PJHJ36CWT4ZF-97-6373</Description>
    </_dlc_DocIdUrl>
  </documentManagement>
</p:properties>
</file>

<file path=customXml/itemProps1.xml><?xml version="1.0" encoding="utf-8"?>
<ds:datastoreItem xmlns:ds="http://schemas.openxmlformats.org/officeDocument/2006/customXml" ds:itemID="{D4FC1A81-9E6B-41C7-9F3D-FADA198D602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9B71567-3370-4945-A420-85B502E4E7EF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B31DDFC6-AD0F-4E04-971E-D8C4E1D4B6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4ea72f7-698a-4710-9b83-5c5b7609dc8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C3185E0A-896A-4DE9-8F71-746092AC2565}">
  <ds:schemaRefs>
    <ds:schemaRef ds:uri="http://schemas.microsoft.com/office/2006/metadata/properties"/>
    <ds:schemaRef ds:uri="http://schemas.microsoft.com/office/infopath/2007/PartnerControls"/>
    <ds:schemaRef ds:uri="d4ea72f7-698a-4710-9b83-5c5b7609dc8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Objetivos de la Calidad</vt:lpstr>
      <vt:lpstr>'Objetivos de la Calidad'!Área_de_impresión</vt:lpstr>
      <vt:lpstr>'Objetivos de la Calidad'!Títulos_a_imprimir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Ricardo Sánchez Sánchez</dc:creator>
  <cp:keywords/>
  <dc:description/>
  <cp:lastModifiedBy>AGUILAR CALDERON CONSUELO MARIA</cp:lastModifiedBy>
  <cp:revision/>
  <dcterms:created xsi:type="dcterms:W3CDTF">2017-02-09T16:44:50Z</dcterms:created>
  <dcterms:modified xsi:type="dcterms:W3CDTF">2024-02-19T19:29:19Z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0x010100E38DB2D399C8AD4BAAAAFF52CCD54D7A</vt:lpwstr>
  </property>
  <property fmtid="{D5CDD505-2E9C-101B-9397-08002B2CF9AE}" pid="3" name="_dlc_DocIdItemGuid">
    <vt:lpwstr>c437e133-8383-47ca-8925-3c16fbcdbf98</vt:lpwstr>
  </property>
</Properties>
</file>